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удитын менежер-2017\Аудитын менежер\2020 оны статиситк мэдээ\Өв.ТАГ-жил эцэс тайлан, статистик\"/>
    </mc:Choice>
  </mc:AlternateContent>
  <bookViews>
    <workbookView xWindow="-120" yWindow="-120" windowWidth="20730" windowHeight="11160" firstSheet="2" activeTab="11"/>
  </bookViews>
  <sheets>
    <sheet name="ТАБ-СМ-1А" sheetId="1" r:id="rId1"/>
    <sheet name="ТАБ-СМ-1Б" sheetId="5" r:id="rId2"/>
    <sheet name="ТАБ-СМ-1В" sheetId="37" r:id="rId3"/>
    <sheet name="ТАБ-СМ-2А" sheetId="3" r:id="rId4"/>
    <sheet name="ТАБ-СМ-2Б" sheetId="38" r:id="rId5"/>
    <sheet name="ТАБ-СМ-2В" sheetId="7" r:id="rId6"/>
    <sheet name="ТАБ-СМ-3А" sheetId="24" r:id="rId7"/>
    <sheet name="ТАБ-СМ-3Б" sheetId="25" r:id="rId8"/>
    <sheet name="ТАБ-СМ-3В" sheetId="39" r:id="rId9"/>
    <sheet name="ТАБ-СМ-4А" sheetId="2" r:id="rId10"/>
    <sheet name="ТАБ-СМ-4Б" sheetId="36" r:id="rId11"/>
    <sheet name="ТАБ-СМ-4В" sheetId="40" r:id="rId12"/>
    <sheet name="ТАБ-СМ-5" sheetId="4" r:id="rId13"/>
    <sheet name="ТАБ-СМ-6" sheetId="9" r:id="rId14"/>
    <sheet name="ТАБ-СМ-7" sheetId="10" r:id="rId15"/>
    <sheet name="ТАБ-СМ-8" sheetId="11" r:id="rId1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0" i="11" l="1"/>
  <c r="Q27" i="4" l="1"/>
  <c r="L27" i="4"/>
  <c r="W26" i="4"/>
  <c r="O26" i="4"/>
  <c r="Y26" i="38" l="1"/>
  <c r="F37" i="4" l="1"/>
  <c r="G37" i="4"/>
  <c r="V37" i="4"/>
  <c r="W37" i="4"/>
  <c r="D19" i="40"/>
  <c r="C19" i="40"/>
  <c r="F57" i="3" l="1"/>
  <c r="D26" i="2" l="1"/>
  <c r="D27" i="2"/>
  <c r="D25" i="2"/>
  <c r="C26" i="2"/>
  <c r="C27" i="2"/>
  <c r="C25" i="2"/>
  <c r="C23" i="2"/>
  <c r="D21" i="2"/>
  <c r="D22" i="2"/>
  <c r="D23" i="2"/>
  <c r="D20" i="2"/>
  <c r="C21" i="2"/>
  <c r="C22" i="2"/>
  <c r="C20" i="2"/>
  <c r="K29" i="24"/>
  <c r="L29" i="24"/>
  <c r="K30" i="24"/>
  <c r="L30" i="24"/>
  <c r="L31" i="24"/>
  <c r="L28" i="24"/>
  <c r="K28" i="24"/>
  <c r="L22" i="24"/>
  <c r="L23" i="24"/>
  <c r="L24" i="24"/>
  <c r="L25" i="24"/>
  <c r="L21" i="24"/>
  <c r="K22" i="24"/>
  <c r="K24" i="24"/>
  <c r="K25" i="24"/>
  <c r="H67" i="3"/>
  <c r="I67" i="3"/>
  <c r="J67" i="3"/>
  <c r="K67" i="3"/>
  <c r="G67" i="3"/>
  <c r="F67" i="3"/>
  <c r="L28" i="3"/>
  <c r="AF20" i="11" l="1"/>
  <c r="C21" i="36" l="1"/>
  <c r="C22" i="36"/>
  <c r="D21" i="36"/>
  <c r="D22" i="36"/>
  <c r="O25" i="1" l="1"/>
  <c r="O26" i="1"/>
  <c r="O27" i="1"/>
  <c r="O23" i="1"/>
  <c r="J23" i="1"/>
  <c r="J25" i="1"/>
  <c r="J26" i="1"/>
  <c r="F26" i="1"/>
  <c r="F23" i="1"/>
  <c r="O68" i="3" l="1"/>
  <c r="AL20" i="11" l="1"/>
  <c r="E20" i="11"/>
  <c r="C18" i="10"/>
  <c r="J20" i="9"/>
  <c r="J19" i="9"/>
  <c r="I20" i="9"/>
  <c r="I19" i="9"/>
  <c r="D20" i="9"/>
  <c r="D19" i="9"/>
  <c r="C20" i="9"/>
  <c r="C19" i="9"/>
  <c r="D20" i="40"/>
  <c r="D21" i="40"/>
  <c r="D22" i="40"/>
  <c r="C20" i="40"/>
  <c r="C21" i="40"/>
  <c r="C22" i="40"/>
  <c r="G27" i="2"/>
  <c r="K27" i="2" s="1"/>
  <c r="H27" i="2"/>
  <c r="L27" i="2" s="1"/>
  <c r="G26" i="2"/>
  <c r="K26" i="2" s="1"/>
  <c r="H26" i="2"/>
  <c r="L26" i="2" s="1"/>
  <c r="H25" i="2"/>
  <c r="L25" i="2" s="1"/>
  <c r="G25" i="2"/>
  <c r="K25" i="2" s="1"/>
  <c r="H22" i="2"/>
  <c r="L22" i="2" s="1"/>
  <c r="H23" i="2"/>
  <c r="L23" i="2" s="1"/>
  <c r="H21" i="2"/>
  <c r="L21" i="2" s="1"/>
  <c r="H20" i="2"/>
  <c r="L20" i="2" s="1"/>
  <c r="H19" i="2"/>
  <c r="L19" i="2" s="1"/>
  <c r="G22" i="2"/>
  <c r="K22" i="2" s="1"/>
  <c r="G23" i="2"/>
  <c r="K23" i="2" s="1"/>
  <c r="G20" i="2"/>
  <c r="K20" i="2" s="1"/>
  <c r="G21" i="2"/>
  <c r="K21" i="2" s="1"/>
  <c r="G19" i="2"/>
  <c r="K19" i="2" s="1"/>
  <c r="Z21" i="39"/>
  <c r="Z22" i="39"/>
  <c r="Z23" i="39"/>
  <c r="Z20" i="39"/>
  <c r="Y21" i="39"/>
  <c r="Y22" i="39"/>
  <c r="Y23" i="39"/>
  <c r="Y20" i="39"/>
  <c r="R21" i="39"/>
  <c r="R22" i="39"/>
  <c r="R23" i="39"/>
  <c r="R20" i="39"/>
  <c r="Q21" i="39"/>
  <c r="Q22" i="39"/>
  <c r="Q23" i="39"/>
  <c r="Q20" i="39"/>
  <c r="H21" i="39"/>
  <c r="H22" i="39"/>
  <c r="H23" i="39"/>
  <c r="H20" i="39"/>
  <c r="G21" i="39"/>
  <c r="G22" i="39"/>
  <c r="G23" i="39"/>
  <c r="G20" i="39"/>
  <c r="Z21" i="25"/>
  <c r="Z22" i="25"/>
  <c r="Z23" i="25"/>
  <c r="Z20" i="25"/>
  <c r="Y21" i="25"/>
  <c r="Y22" i="25"/>
  <c r="Y23" i="25"/>
  <c r="Y20" i="25"/>
  <c r="Q21" i="25"/>
  <c r="R21" i="25"/>
  <c r="Q22" i="25"/>
  <c r="R22" i="25"/>
  <c r="Q23" i="25"/>
  <c r="R23" i="25"/>
  <c r="R20" i="25"/>
  <c r="Q20" i="25"/>
  <c r="G21" i="25"/>
  <c r="H21" i="25"/>
  <c r="G22" i="25"/>
  <c r="H22" i="25"/>
  <c r="G23" i="25"/>
  <c r="H23" i="25"/>
  <c r="H20" i="25"/>
  <c r="G20" i="25"/>
  <c r="Y29" i="24"/>
  <c r="Z29" i="24"/>
  <c r="Y30" i="24"/>
  <c r="Z30" i="24"/>
  <c r="Z28" i="24"/>
  <c r="Y28" i="24"/>
  <c r="Y22" i="24"/>
  <c r="Z22" i="24"/>
  <c r="Y23" i="24"/>
  <c r="Z23" i="24"/>
  <c r="Y24" i="24"/>
  <c r="Z24" i="24"/>
  <c r="Y25" i="24"/>
  <c r="Z25" i="24"/>
  <c r="Z21" i="24"/>
  <c r="Y21" i="24"/>
  <c r="Q29" i="24"/>
  <c r="R29" i="24"/>
  <c r="Q30" i="24"/>
  <c r="R30" i="24"/>
  <c r="R28" i="24"/>
  <c r="Q28" i="24"/>
  <c r="Q22" i="24"/>
  <c r="R22" i="24"/>
  <c r="Q23" i="24"/>
  <c r="R23" i="24"/>
  <c r="Q24" i="24"/>
  <c r="R24" i="24"/>
  <c r="Q25" i="24"/>
  <c r="R25" i="24"/>
  <c r="R21" i="24"/>
  <c r="Q21" i="24"/>
  <c r="G29" i="24"/>
  <c r="H29" i="24"/>
  <c r="G30" i="24"/>
  <c r="H30" i="24"/>
  <c r="H28" i="24"/>
  <c r="G28" i="24"/>
  <c r="G22" i="24"/>
  <c r="H22" i="24"/>
  <c r="G23" i="24"/>
  <c r="H23" i="24"/>
  <c r="G24" i="24"/>
  <c r="H24" i="24"/>
  <c r="G25" i="24"/>
  <c r="H25" i="24"/>
  <c r="X33" i="7"/>
  <c r="L31" i="7"/>
  <c r="X31" i="7" s="1"/>
  <c r="M31" i="7"/>
  <c r="Y31" i="7" s="1"/>
  <c r="L32" i="7"/>
  <c r="X32" i="7" s="1"/>
  <c r="M32" i="7"/>
  <c r="Y32" i="7" s="1"/>
  <c r="L33" i="7"/>
  <c r="M33" i="7"/>
  <c r="Y33" i="7" s="1"/>
  <c r="M30" i="7"/>
  <c r="Y30" i="7" s="1"/>
  <c r="L30" i="7"/>
  <c r="X30" i="7" s="1"/>
  <c r="L26" i="7"/>
  <c r="X26" i="7" s="1"/>
  <c r="M26" i="7"/>
  <c r="Y26" i="7" s="1"/>
  <c r="L27" i="7"/>
  <c r="X27" i="7" s="1"/>
  <c r="M27" i="7"/>
  <c r="Y27" i="7" s="1"/>
  <c r="L28" i="7"/>
  <c r="X28" i="7" s="1"/>
  <c r="M28" i="7"/>
  <c r="Y28" i="7" s="1"/>
  <c r="M25" i="7"/>
  <c r="Y25" i="7" s="1"/>
  <c r="L25" i="7"/>
  <c r="X25" i="7" s="1"/>
  <c r="L22" i="7"/>
  <c r="X22" i="7" s="1"/>
  <c r="M22" i="7"/>
  <c r="Y22" i="7" s="1"/>
  <c r="L23" i="7"/>
  <c r="X23" i="7" s="1"/>
  <c r="M23" i="7"/>
  <c r="Y23" i="7" s="1"/>
  <c r="L21" i="7"/>
  <c r="X21" i="7" s="1"/>
  <c r="M21" i="7"/>
  <c r="Y21" i="7" s="1"/>
  <c r="M20" i="7"/>
  <c r="Y20" i="7" s="1"/>
  <c r="L20" i="7"/>
  <c r="X20" i="7" s="1"/>
  <c r="Y22" i="38"/>
  <c r="L32" i="38"/>
  <c r="X32" i="38" s="1"/>
  <c r="M32" i="38"/>
  <c r="Y32" i="38" s="1"/>
  <c r="L33" i="38"/>
  <c r="X33" i="38" s="1"/>
  <c r="M33" i="38"/>
  <c r="Y33" i="38" s="1"/>
  <c r="L34" i="38"/>
  <c r="X34" i="38" s="1"/>
  <c r="M34" i="38"/>
  <c r="Y34" i="38" s="1"/>
  <c r="M31" i="38"/>
  <c r="Y31" i="38" s="1"/>
  <c r="L31" i="38"/>
  <c r="X31" i="38" s="1"/>
  <c r="L27" i="38"/>
  <c r="X27" i="38" s="1"/>
  <c r="M27" i="38"/>
  <c r="Y27" i="38" s="1"/>
  <c r="L28" i="38"/>
  <c r="X28" i="38" s="1"/>
  <c r="M28" i="38"/>
  <c r="Y28" i="38" s="1"/>
  <c r="L29" i="38"/>
  <c r="X29" i="38" s="1"/>
  <c r="M29" i="38"/>
  <c r="Y29" i="38" s="1"/>
  <c r="M26" i="38"/>
  <c r="L26" i="38"/>
  <c r="X26" i="38" s="1"/>
  <c r="L23" i="38"/>
  <c r="X23" i="38" s="1"/>
  <c r="M23" i="38"/>
  <c r="Y23" i="38" s="1"/>
  <c r="L24" i="38"/>
  <c r="X24" i="38" s="1"/>
  <c r="M24" i="38"/>
  <c r="Y24" i="38" s="1"/>
  <c r="L22" i="38"/>
  <c r="X22" i="38" s="1"/>
  <c r="M22" i="38"/>
  <c r="M21" i="38"/>
  <c r="Y21" i="38" s="1"/>
  <c r="L21" i="38"/>
  <c r="X21" i="38" s="1"/>
  <c r="L51" i="3"/>
  <c r="X51" i="3" s="1"/>
  <c r="M51" i="3"/>
  <c r="Y51" i="3" s="1"/>
  <c r="L50" i="3"/>
  <c r="X50" i="3" s="1"/>
  <c r="M50" i="3"/>
  <c r="Y50" i="3" s="1"/>
  <c r="M49" i="3"/>
  <c r="Y49" i="3" s="1"/>
  <c r="L49" i="3"/>
  <c r="X49" i="3" s="1"/>
  <c r="L46" i="3"/>
  <c r="X46" i="3" s="1"/>
  <c r="M46" i="3"/>
  <c r="Y46" i="3" s="1"/>
  <c r="L47" i="3"/>
  <c r="X47" i="3" s="1"/>
  <c r="M47" i="3"/>
  <c r="Y47" i="3" s="1"/>
  <c r="M45" i="3"/>
  <c r="Y45" i="3" s="1"/>
  <c r="L45" i="3"/>
  <c r="X45" i="3" s="1"/>
  <c r="L42" i="3"/>
  <c r="X42" i="3" s="1"/>
  <c r="M42" i="3"/>
  <c r="Y42" i="3" s="1"/>
  <c r="L43" i="3"/>
  <c r="X43" i="3" s="1"/>
  <c r="M43" i="3"/>
  <c r="Y43" i="3" s="1"/>
  <c r="M41" i="3"/>
  <c r="Y41" i="3" s="1"/>
  <c r="L41" i="3"/>
  <c r="X41" i="3" s="1"/>
  <c r="L38" i="3"/>
  <c r="X38" i="3" s="1"/>
  <c r="M38" i="3"/>
  <c r="Y38" i="3" s="1"/>
  <c r="L37" i="3"/>
  <c r="X37" i="3" s="1"/>
  <c r="M37" i="3"/>
  <c r="Y37" i="3" s="1"/>
  <c r="L35" i="3"/>
  <c r="M35" i="3"/>
  <c r="M67" i="3" s="1"/>
  <c r="L36" i="3"/>
  <c r="X36" i="3" s="1"/>
  <c r="M36" i="3"/>
  <c r="Y36" i="3" s="1"/>
  <c r="M34" i="3"/>
  <c r="Y34" i="3" s="1"/>
  <c r="L34" i="3"/>
  <c r="X34" i="3" s="1"/>
  <c r="L31" i="3"/>
  <c r="X31" i="3" s="1"/>
  <c r="M31" i="3"/>
  <c r="Y31" i="3" s="1"/>
  <c r="L32" i="3"/>
  <c r="X32" i="3" s="1"/>
  <c r="M32" i="3"/>
  <c r="Y32" i="3" s="1"/>
  <c r="L29" i="3"/>
  <c r="X29" i="3" s="1"/>
  <c r="M29" i="3"/>
  <c r="Y29" i="3" s="1"/>
  <c r="L30" i="3"/>
  <c r="X30" i="3" s="1"/>
  <c r="M30" i="3"/>
  <c r="Y30" i="3" s="1"/>
  <c r="M28" i="3"/>
  <c r="Y28" i="3" s="1"/>
  <c r="X28" i="3"/>
  <c r="M26" i="3"/>
  <c r="Y26" i="3" s="1"/>
  <c r="M23" i="3"/>
  <c r="Y23" i="3" s="1"/>
  <c r="M24" i="3"/>
  <c r="Y24" i="3" s="1"/>
  <c r="M25" i="3"/>
  <c r="Y25" i="3" s="1"/>
  <c r="M22" i="3"/>
  <c r="Y22" i="3" s="1"/>
  <c r="L26" i="3"/>
  <c r="X26" i="3" s="1"/>
  <c r="L23" i="3"/>
  <c r="X23" i="3" s="1"/>
  <c r="L24" i="3"/>
  <c r="X24" i="3" s="1"/>
  <c r="L25" i="3"/>
  <c r="X25" i="3" s="1"/>
  <c r="L22" i="3"/>
  <c r="X22" i="3" s="1"/>
  <c r="J30" i="1"/>
  <c r="J31" i="1"/>
  <c r="J29" i="1"/>
  <c r="F27" i="1"/>
  <c r="X35" i="3" l="1"/>
  <c r="L67" i="3"/>
  <c r="Y35" i="3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D42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D41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D40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D39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D38" i="4"/>
  <c r="E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X37" i="4"/>
  <c r="Y37" i="4"/>
  <c r="D37" i="4"/>
  <c r="D43" i="4" l="1"/>
  <c r="N43" i="4"/>
  <c r="H43" i="4"/>
  <c r="J43" i="4"/>
  <c r="Q43" i="4"/>
  <c r="K43" i="4"/>
  <c r="E43" i="4"/>
  <c r="O43" i="4"/>
  <c r="I43" i="4"/>
  <c r="Y43" i="4"/>
  <c r="M43" i="4"/>
  <c r="L43" i="4"/>
  <c r="F43" i="4"/>
  <c r="W43" i="4"/>
  <c r="V43" i="4"/>
  <c r="R43" i="4"/>
  <c r="P43" i="4"/>
  <c r="G43" i="4"/>
  <c r="S43" i="4"/>
  <c r="X43" i="4"/>
  <c r="U43" i="4"/>
  <c r="T4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D36" i="4"/>
  <c r="Z32" i="4"/>
  <c r="AA32" i="4"/>
  <c r="Z33" i="4"/>
  <c r="AA33" i="4"/>
  <c r="Z34" i="4"/>
  <c r="AA34" i="4"/>
  <c r="Z35" i="4"/>
  <c r="AA35" i="4"/>
  <c r="AA31" i="4"/>
  <c r="Z31" i="4"/>
  <c r="AA36" i="4" l="1"/>
  <c r="Z36" i="4"/>
  <c r="D23" i="40"/>
  <c r="E23" i="40"/>
  <c r="F23" i="40"/>
  <c r="G23" i="40"/>
  <c r="H23" i="40"/>
  <c r="I23" i="40"/>
  <c r="J23" i="40"/>
  <c r="K23" i="40"/>
  <c r="L23" i="40"/>
  <c r="M23" i="40"/>
  <c r="N23" i="40"/>
  <c r="O23" i="40"/>
  <c r="P23" i="40"/>
  <c r="C23" i="40"/>
  <c r="AC29" i="7"/>
  <c r="Z29" i="7"/>
  <c r="H29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Y34" i="7"/>
  <c r="Z34" i="7"/>
  <c r="AA34" i="7"/>
  <c r="AB34" i="7"/>
  <c r="AC34" i="7"/>
  <c r="D34" i="7"/>
  <c r="E29" i="7"/>
  <c r="F29" i="7"/>
  <c r="G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AA29" i="7"/>
  <c r="AB29" i="7"/>
  <c r="D29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D24" i="7"/>
  <c r="D24" i="37"/>
  <c r="E24" i="37"/>
  <c r="F24" i="37"/>
  <c r="G24" i="37"/>
  <c r="H24" i="37"/>
  <c r="I24" i="37"/>
  <c r="J24" i="37"/>
  <c r="K24" i="37"/>
  <c r="C24" i="37"/>
  <c r="X34" i="7" l="1"/>
  <c r="Y29" i="7"/>
  <c r="X29" i="7"/>
  <c r="AA26" i="4" l="1"/>
  <c r="AA27" i="4"/>
  <c r="AA28" i="4"/>
  <c r="AA29" i="4"/>
  <c r="AA25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D30" i="4"/>
  <c r="Z26" i="4"/>
  <c r="Z27" i="4"/>
  <c r="Z28" i="4"/>
  <c r="Z29" i="4"/>
  <c r="Z25" i="4"/>
  <c r="Z30" i="4" l="1"/>
  <c r="AA30" i="4"/>
  <c r="D23" i="36" l="1"/>
  <c r="E23" i="36"/>
  <c r="F23" i="36"/>
  <c r="G23" i="36"/>
  <c r="H23" i="36"/>
  <c r="I23" i="36"/>
  <c r="J23" i="36"/>
  <c r="K23" i="36"/>
  <c r="L23" i="36"/>
  <c r="M23" i="36"/>
  <c r="N23" i="36"/>
  <c r="O23" i="36"/>
  <c r="P23" i="36"/>
  <c r="C23" i="36"/>
  <c r="D24" i="39" l="1"/>
  <c r="E24" i="39"/>
  <c r="F24" i="39"/>
  <c r="G24" i="39"/>
  <c r="H24" i="39"/>
  <c r="I24" i="39"/>
  <c r="J24" i="39"/>
  <c r="K24" i="39"/>
  <c r="L24" i="39"/>
  <c r="M24" i="39"/>
  <c r="N24" i="39"/>
  <c r="O24" i="39"/>
  <c r="P24" i="39"/>
  <c r="Q24" i="39"/>
  <c r="R24" i="39"/>
  <c r="S24" i="39"/>
  <c r="T24" i="39"/>
  <c r="U24" i="39"/>
  <c r="V24" i="39"/>
  <c r="W24" i="39"/>
  <c r="X24" i="39"/>
  <c r="Y24" i="39"/>
  <c r="Z24" i="39"/>
  <c r="C24" i="39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C24" i="25"/>
  <c r="E35" i="38" l="1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AA35" i="38"/>
  <c r="AB35" i="38"/>
  <c r="AC35" i="38"/>
  <c r="D35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AB30" i="38"/>
  <c r="AC30" i="38"/>
  <c r="D30" i="38"/>
  <c r="M25" i="38"/>
  <c r="L25" i="38"/>
  <c r="E25" i="38"/>
  <c r="F25" i="38"/>
  <c r="G25" i="38"/>
  <c r="H25" i="38"/>
  <c r="I25" i="38"/>
  <c r="J25" i="38"/>
  <c r="K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AA25" i="38"/>
  <c r="AB25" i="38"/>
  <c r="AC25" i="38"/>
  <c r="D25" i="38"/>
  <c r="D24" i="5"/>
  <c r="E24" i="5"/>
  <c r="F24" i="5"/>
  <c r="G24" i="5"/>
  <c r="H24" i="5"/>
  <c r="I24" i="5"/>
  <c r="J24" i="5"/>
  <c r="K24" i="5"/>
  <c r="C24" i="5"/>
  <c r="D21" i="9" l="1"/>
  <c r="E21" i="9"/>
  <c r="F21" i="9"/>
  <c r="G21" i="9"/>
  <c r="H21" i="9"/>
  <c r="I21" i="9"/>
  <c r="J21" i="9"/>
  <c r="K21" i="9"/>
  <c r="L21" i="9"/>
  <c r="M21" i="9"/>
  <c r="N21" i="9"/>
  <c r="C21" i="9"/>
  <c r="AA22" i="4" l="1"/>
  <c r="AA41" i="4" s="1"/>
  <c r="AA23" i="4"/>
  <c r="AA42" i="4" s="1"/>
  <c r="AA21" i="4"/>
  <c r="AA40" i="4" s="1"/>
  <c r="AA20" i="4"/>
  <c r="AA39" i="4" s="1"/>
  <c r="AA19" i="4"/>
  <c r="AA38" i="4" s="1"/>
  <c r="AA18" i="4"/>
  <c r="AA37" i="4" s="1"/>
  <c r="Z22" i="4"/>
  <c r="Z41" i="4" s="1"/>
  <c r="Z23" i="4"/>
  <c r="Z42" i="4" s="1"/>
  <c r="Z21" i="4"/>
  <c r="Z40" i="4" s="1"/>
  <c r="Z20" i="4"/>
  <c r="Z39" i="4" s="1"/>
  <c r="Z19" i="4"/>
  <c r="Z38" i="4" s="1"/>
  <c r="Z18" i="4"/>
  <c r="Z37" i="4" s="1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D24" i="4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C24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V28" i="2" s="1"/>
  <c r="W18" i="2"/>
  <c r="X18" i="2"/>
  <c r="C18" i="2"/>
  <c r="C28" i="2" s="1"/>
  <c r="D31" i="24"/>
  <c r="E31" i="24"/>
  <c r="F31" i="24"/>
  <c r="G31" i="24"/>
  <c r="H31" i="24"/>
  <c r="I31" i="24"/>
  <c r="K31" i="24" s="1"/>
  <c r="J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Z31" i="24"/>
  <c r="C31" i="24"/>
  <c r="W28" i="2" l="1"/>
  <c r="P28" i="2"/>
  <c r="J28" i="2"/>
  <c r="AA43" i="4"/>
  <c r="N28" i="2"/>
  <c r="S28" i="2"/>
  <c r="M28" i="2"/>
  <c r="E28" i="2"/>
  <c r="D28" i="2"/>
  <c r="U28" i="2"/>
  <c r="T28" i="2"/>
  <c r="O28" i="2"/>
  <c r="I28" i="2"/>
  <c r="X28" i="2"/>
  <c r="R28" i="2"/>
  <c r="F28" i="2"/>
  <c r="Q28" i="2"/>
  <c r="AA24" i="4"/>
  <c r="Z43" i="4"/>
  <c r="L28" i="2"/>
  <c r="K28" i="2"/>
  <c r="G28" i="2"/>
  <c r="H28" i="2"/>
  <c r="Z24" i="4"/>
  <c r="H21" i="24"/>
  <c r="G21" i="24"/>
  <c r="D26" i="24"/>
  <c r="D32" i="24" s="1"/>
  <c r="E26" i="24"/>
  <c r="E32" i="24" s="1"/>
  <c r="F26" i="24"/>
  <c r="F32" i="24" s="1"/>
  <c r="M26" i="24"/>
  <c r="M32" i="24" s="1"/>
  <c r="N26" i="24"/>
  <c r="N32" i="24" s="1"/>
  <c r="O26" i="24"/>
  <c r="O32" i="24" s="1"/>
  <c r="P26" i="24"/>
  <c r="P32" i="24" s="1"/>
  <c r="Q26" i="24"/>
  <c r="Q32" i="24" s="1"/>
  <c r="R26" i="24"/>
  <c r="R32" i="24" s="1"/>
  <c r="S26" i="24"/>
  <c r="S32" i="24" s="1"/>
  <c r="T26" i="24"/>
  <c r="T32" i="24" s="1"/>
  <c r="U26" i="24"/>
  <c r="U32" i="24" s="1"/>
  <c r="V26" i="24"/>
  <c r="V32" i="24" s="1"/>
  <c r="W26" i="24"/>
  <c r="W32" i="24" s="1"/>
  <c r="X26" i="24"/>
  <c r="X32" i="24" s="1"/>
  <c r="Y26" i="24"/>
  <c r="Y32" i="24" s="1"/>
  <c r="Z26" i="24"/>
  <c r="Z32" i="24" s="1"/>
  <c r="C26" i="24"/>
  <c r="C32" i="24" s="1"/>
  <c r="H26" i="24" l="1"/>
  <c r="H32" i="24" s="1"/>
  <c r="G26" i="24"/>
  <c r="G32" i="24" s="1"/>
  <c r="I26" i="24"/>
  <c r="I32" i="24" s="1"/>
  <c r="K26" i="24"/>
  <c r="K32" i="24" s="1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D70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D69" i="3"/>
  <c r="E68" i="3"/>
  <c r="F68" i="3"/>
  <c r="G68" i="3"/>
  <c r="H68" i="3"/>
  <c r="I68" i="3"/>
  <c r="J68" i="3"/>
  <c r="K68" i="3"/>
  <c r="L68" i="3"/>
  <c r="M68" i="3"/>
  <c r="N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D68" i="3"/>
  <c r="E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D67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D66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D64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D63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D62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D61" i="3"/>
  <c r="E60" i="3"/>
  <c r="F60" i="3"/>
  <c r="F65" i="3" s="1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D60" i="3"/>
  <c r="D65" i="3" s="1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D58" i="3"/>
  <c r="E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D57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E54" i="3"/>
  <c r="F54" i="3"/>
  <c r="G54" i="3"/>
  <c r="H54" i="3"/>
  <c r="I54" i="3"/>
  <c r="J54" i="3"/>
  <c r="K54" i="3"/>
  <c r="M54" i="3"/>
  <c r="N54" i="3"/>
  <c r="O54" i="3"/>
  <c r="P54" i="3"/>
  <c r="Q54" i="3"/>
  <c r="R54" i="3"/>
  <c r="S54" i="3"/>
  <c r="T54" i="3"/>
  <c r="U54" i="3"/>
  <c r="U59" i="3" s="1"/>
  <c r="V54" i="3"/>
  <c r="W54" i="3"/>
  <c r="X54" i="3"/>
  <c r="Y54" i="3"/>
  <c r="Z54" i="3"/>
  <c r="AA54" i="3"/>
  <c r="AB54" i="3"/>
  <c r="AC54" i="3"/>
  <c r="M52" i="3"/>
  <c r="L52" i="3"/>
  <c r="G52" i="3"/>
  <c r="X52" i="3"/>
  <c r="G48" i="3"/>
  <c r="L48" i="3"/>
  <c r="X48" i="3"/>
  <c r="G44" i="3"/>
  <c r="L39" i="3"/>
  <c r="F39" i="3"/>
  <c r="G39" i="3"/>
  <c r="G33" i="3"/>
  <c r="F33" i="3"/>
  <c r="L33" i="3"/>
  <c r="F27" i="3"/>
  <c r="D56" i="3"/>
  <c r="D55" i="3"/>
  <c r="D54" i="3"/>
  <c r="E52" i="3"/>
  <c r="F52" i="3"/>
  <c r="H52" i="3"/>
  <c r="I52" i="3"/>
  <c r="J52" i="3"/>
  <c r="K52" i="3"/>
  <c r="N52" i="3"/>
  <c r="O52" i="3"/>
  <c r="P52" i="3"/>
  <c r="Q52" i="3"/>
  <c r="R52" i="3"/>
  <c r="S52" i="3"/>
  <c r="T52" i="3"/>
  <c r="U52" i="3"/>
  <c r="V52" i="3"/>
  <c r="W52" i="3"/>
  <c r="Z52" i="3"/>
  <c r="AA52" i="3"/>
  <c r="AB52" i="3"/>
  <c r="AC52" i="3"/>
  <c r="D52" i="3"/>
  <c r="E48" i="3"/>
  <c r="F48" i="3"/>
  <c r="H48" i="3"/>
  <c r="I48" i="3"/>
  <c r="J48" i="3"/>
  <c r="K48" i="3"/>
  <c r="M48" i="3"/>
  <c r="N48" i="3"/>
  <c r="O48" i="3"/>
  <c r="P48" i="3"/>
  <c r="Q48" i="3"/>
  <c r="R48" i="3"/>
  <c r="S48" i="3"/>
  <c r="T48" i="3"/>
  <c r="U48" i="3"/>
  <c r="V48" i="3"/>
  <c r="W48" i="3"/>
  <c r="Z48" i="3"/>
  <c r="AA48" i="3"/>
  <c r="AB48" i="3"/>
  <c r="AC48" i="3"/>
  <c r="D48" i="3"/>
  <c r="E44" i="3"/>
  <c r="F44" i="3"/>
  <c r="H44" i="3"/>
  <c r="I44" i="3"/>
  <c r="J44" i="3"/>
  <c r="K44" i="3"/>
  <c r="L44" i="3"/>
  <c r="N44" i="3"/>
  <c r="O44" i="3"/>
  <c r="P44" i="3"/>
  <c r="Q44" i="3"/>
  <c r="R44" i="3"/>
  <c r="S44" i="3"/>
  <c r="T44" i="3"/>
  <c r="U44" i="3"/>
  <c r="V44" i="3"/>
  <c r="W44" i="3"/>
  <c r="Z44" i="3"/>
  <c r="AA44" i="3"/>
  <c r="AB44" i="3"/>
  <c r="AC44" i="3"/>
  <c r="D44" i="3"/>
  <c r="E39" i="3"/>
  <c r="H39" i="3"/>
  <c r="I39" i="3"/>
  <c r="J39" i="3"/>
  <c r="K39" i="3"/>
  <c r="M39" i="3"/>
  <c r="N39" i="3"/>
  <c r="O39" i="3"/>
  <c r="P39" i="3"/>
  <c r="Q39" i="3"/>
  <c r="R39" i="3"/>
  <c r="S39" i="3"/>
  <c r="T39" i="3"/>
  <c r="U39" i="3"/>
  <c r="V39" i="3"/>
  <c r="W39" i="3"/>
  <c r="Z39" i="3"/>
  <c r="AA39" i="3"/>
  <c r="AB39" i="3"/>
  <c r="AC39" i="3"/>
  <c r="D39" i="3"/>
  <c r="E33" i="3"/>
  <c r="H33" i="3"/>
  <c r="I33" i="3"/>
  <c r="J33" i="3"/>
  <c r="K33" i="3"/>
  <c r="M33" i="3"/>
  <c r="N33" i="3"/>
  <c r="O33" i="3"/>
  <c r="P33" i="3"/>
  <c r="Q33" i="3"/>
  <c r="R33" i="3"/>
  <c r="S33" i="3"/>
  <c r="T33" i="3"/>
  <c r="U33" i="3"/>
  <c r="V33" i="3"/>
  <c r="W33" i="3"/>
  <c r="Z33" i="3"/>
  <c r="AA33" i="3"/>
  <c r="AB33" i="3"/>
  <c r="AC33" i="3"/>
  <c r="D33" i="3"/>
  <c r="E27" i="3"/>
  <c r="G27" i="3"/>
  <c r="H27" i="3"/>
  <c r="I27" i="3"/>
  <c r="J27" i="3"/>
  <c r="K27" i="3"/>
  <c r="M27" i="3"/>
  <c r="N27" i="3"/>
  <c r="O27" i="3"/>
  <c r="P27" i="3"/>
  <c r="Q27" i="3"/>
  <c r="R27" i="3"/>
  <c r="S27" i="3"/>
  <c r="T27" i="3"/>
  <c r="U27" i="3"/>
  <c r="V27" i="3"/>
  <c r="W27" i="3"/>
  <c r="Z27" i="3"/>
  <c r="AA27" i="3"/>
  <c r="AB27" i="3"/>
  <c r="AC27" i="3"/>
  <c r="D27" i="3"/>
  <c r="AB71" i="3" l="1"/>
  <c r="P71" i="3"/>
  <c r="V40" i="3"/>
  <c r="P40" i="3"/>
  <c r="W59" i="3"/>
  <c r="AC59" i="3"/>
  <c r="I40" i="3"/>
  <c r="AB65" i="3"/>
  <c r="T40" i="3"/>
  <c r="N40" i="3"/>
  <c r="R59" i="3"/>
  <c r="O71" i="3"/>
  <c r="AC21" i="3"/>
  <c r="U65" i="3"/>
  <c r="T65" i="3"/>
  <c r="P65" i="3"/>
  <c r="O65" i="3"/>
  <c r="N65" i="3"/>
  <c r="AB21" i="3"/>
  <c r="W21" i="3"/>
  <c r="U21" i="3"/>
  <c r="T21" i="3"/>
  <c r="Q21" i="3"/>
  <c r="O21" i="3"/>
  <c r="N21" i="3"/>
  <c r="E40" i="3"/>
  <c r="D40" i="3"/>
  <c r="E21" i="3"/>
  <c r="K40" i="3"/>
  <c r="G40" i="3"/>
  <c r="I59" i="3"/>
  <c r="I71" i="3"/>
  <c r="G71" i="3"/>
  <c r="E71" i="3"/>
  <c r="I65" i="3"/>
  <c r="H65" i="3"/>
  <c r="F59" i="3"/>
  <c r="F71" i="3"/>
  <c r="W40" i="3"/>
  <c r="Q40" i="3"/>
  <c r="G65" i="3"/>
  <c r="AC71" i="3"/>
  <c r="W71" i="3"/>
  <c r="Q71" i="3"/>
  <c r="D21" i="3"/>
  <c r="V21" i="3"/>
  <c r="AB40" i="3"/>
  <c r="AB59" i="3"/>
  <c r="V59" i="3"/>
  <c r="AC40" i="3"/>
  <c r="U40" i="3"/>
  <c r="O40" i="3"/>
  <c r="AC65" i="3"/>
  <c r="W65" i="3"/>
  <c r="Q65" i="3"/>
  <c r="E65" i="3"/>
  <c r="U71" i="3"/>
  <c r="F40" i="3"/>
  <c r="T59" i="3"/>
  <c r="G59" i="3"/>
  <c r="T71" i="3"/>
  <c r="N71" i="3"/>
  <c r="O59" i="3"/>
  <c r="N59" i="3"/>
  <c r="S59" i="3"/>
  <c r="G21" i="3"/>
  <c r="F21" i="3"/>
  <c r="D59" i="3"/>
  <c r="K65" i="3"/>
  <c r="P21" i="3"/>
  <c r="I21" i="3"/>
  <c r="H40" i="3"/>
  <c r="Q59" i="3"/>
  <c r="K59" i="3"/>
  <c r="E59" i="3"/>
  <c r="V65" i="3"/>
  <c r="J65" i="3"/>
  <c r="H71" i="3"/>
  <c r="S21" i="3"/>
  <c r="P59" i="3"/>
  <c r="J59" i="3"/>
  <c r="R65" i="3"/>
  <c r="V71" i="3"/>
  <c r="R21" i="3"/>
  <c r="Z65" i="3"/>
  <c r="D71" i="3"/>
  <c r="L26" i="24"/>
  <c r="L32" i="24" s="1"/>
  <c r="J26" i="24"/>
  <c r="J32" i="24" s="1"/>
  <c r="AA21" i="3"/>
  <c r="H59" i="3"/>
  <c r="S65" i="3"/>
  <c r="X65" i="3"/>
  <c r="Y65" i="3"/>
  <c r="Y59" i="3"/>
  <c r="X59" i="3"/>
  <c r="M59" i="3"/>
  <c r="L65" i="3"/>
  <c r="M65" i="3"/>
  <c r="AA40" i="3"/>
  <c r="AA65" i="3"/>
  <c r="Z40" i="3"/>
  <c r="L40" i="3"/>
  <c r="J71" i="3"/>
  <c r="S40" i="3"/>
  <c r="R40" i="3"/>
  <c r="K71" i="3"/>
  <c r="Z71" i="3"/>
  <c r="AA71" i="3"/>
  <c r="Y71" i="3"/>
  <c r="X71" i="3"/>
  <c r="S71" i="3"/>
  <c r="M71" i="3"/>
  <c r="R71" i="3"/>
  <c r="L71" i="3"/>
  <c r="K21" i="3"/>
  <c r="J21" i="3"/>
  <c r="AA59" i="3"/>
  <c r="Z59" i="3"/>
  <c r="M21" i="3"/>
  <c r="J40" i="3"/>
  <c r="Z21" i="3"/>
  <c r="H21" i="3"/>
  <c r="Y52" i="3"/>
  <c r="Y48" i="3"/>
  <c r="X44" i="3"/>
  <c r="X40" i="3" s="1"/>
  <c r="Y44" i="3"/>
  <c r="M44" i="3"/>
  <c r="M40" i="3" s="1"/>
  <c r="X39" i="3"/>
  <c r="Y39" i="3"/>
  <c r="Y33" i="3"/>
  <c r="X33" i="3"/>
  <c r="Y27" i="3"/>
  <c r="D22" i="1"/>
  <c r="E22" i="1"/>
  <c r="C22" i="1"/>
  <c r="D28" i="1"/>
  <c r="E28" i="1"/>
  <c r="C28" i="1"/>
  <c r="J24" i="1"/>
  <c r="O30" i="1"/>
  <c r="O31" i="1"/>
  <c r="O29" i="1"/>
  <c r="G28" i="1"/>
  <c r="H28" i="1"/>
  <c r="I28" i="1"/>
  <c r="K28" i="1"/>
  <c r="L28" i="1"/>
  <c r="M28" i="1"/>
  <c r="N28" i="1"/>
  <c r="P28" i="1"/>
  <c r="Q28" i="1"/>
  <c r="R28" i="1"/>
  <c r="S28" i="1"/>
  <c r="T28" i="1"/>
  <c r="U28" i="1"/>
  <c r="V28" i="1"/>
  <c r="W28" i="1"/>
  <c r="X28" i="1"/>
  <c r="F30" i="1"/>
  <c r="F31" i="1"/>
  <c r="F29" i="1"/>
  <c r="O24" i="1"/>
  <c r="K22" i="1"/>
  <c r="L22" i="1"/>
  <c r="M22" i="1"/>
  <c r="N22" i="1"/>
  <c r="P22" i="1"/>
  <c r="Q22" i="1"/>
  <c r="R22" i="1"/>
  <c r="S22" i="1"/>
  <c r="T22" i="1"/>
  <c r="U22" i="1"/>
  <c r="V22" i="1"/>
  <c r="W22" i="1"/>
  <c r="X22" i="1"/>
  <c r="G22" i="1"/>
  <c r="H22" i="1"/>
  <c r="I22" i="1"/>
  <c r="F24" i="1"/>
  <c r="F25" i="1"/>
  <c r="V32" i="1" l="1"/>
  <c r="AB53" i="3"/>
  <c r="P53" i="3"/>
  <c r="AC53" i="3"/>
  <c r="O53" i="3"/>
  <c r="U53" i="3"/>
  <c r="G53" i="3"/>
  <c r="W53" i="3"/>
  <c r="Q53" i="3"/>
  <c r="F53" i="3"/>
  <c r="H53" i="3"/>
  <c r="I53" i="3"/>
  <c r="Q32" i="1"/>
  <c r="P32" i="1"/>
  <c r="F22" i="1"/>
  <c r="G32" i="1"/>
  <c r="R53" i="3"/>
  <c r="V53" i="3"/>
  <c r="E53" i="3"/>
  <c r="T53" i="3"/>
  <c r="D32" i="1"/>
  <c r="D53" i="3"/>
  <c r="N53" i="3"/>
  <c r="S53" i="3"/>
  <c r="K53" i="3"/>
  <c r="J53" i="3"/>
  <c r="C32" i="1"/>
  <c r="Y53" i="3"/>
  <c r="X53" i="3"/>
  <c r="M53" i="3"/>
  <c r="AA53" i="3"/>
  <c r="Z53" i="3"/>
  <c r="Y21" i="3"/>
  <c r="Y40" i="3"/>
  <c r="X27" i="3"/>
  <c r="X21" i="3" s="1"/>
  <c r="W32" i="1"/>
  <c r="X32" i="1"/>
  <c r="T32" i="1"/>
  <c r="U32" i="1"/>
  <c r="E32" i="1"/>
  <c r="S32" i="1"/>
  <c r="R32" i="1"/>
  <c r="F28" i="1"/>
  <c r="H32" i="1"/>
  <c r="N32" i="1"/>
  <c r="M32" i="1"/>
  <c r="L32" i="1"/>
  <c r="K32" i="1"/>
  <c r="I32" i="1"/>
  <c r="O28" i="1"/>
  <c r="J28" i="1"/>
  <c r="J22" i="1"/>
  <c r="O22" i="1"/>
  <c r="F32" i="1" l="1"/>
  <c r="O32" i="1"/>
  <c r="J32" i="1"/>
  <c r="D27" i="10" l="1"/>
  <c r="E27" i="10"/>
  <c r="F27" i="10"/>
  <c r="G27" i="10"/>
  <c r="H27" i="10"/>
  <c r="I27" i="10"/>
  <c r="J27" i="10"/>
  <c r="C27" i="10"/>
  <c r="C19" i="11" l="1"/>
  <c r="D19" i="11" s="1"/>
  <c r="E19" i="11" s="1"/>
  <c r="F19" i="11" s="1"/>
  <c r="G19" i="11" s="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S19" i="11" s="1"/>
  <c r="T19" i="11" s="1"/>
  <c r="U19" i="11" s="1"/>
  <c r="V19" i="11" s="1"/>
  <c r="W19" i="11" s="1"/>
  <c r="X19" i="11" s="1"/>
  <c r="Y19" i="11" s="1"/>
  <c r="Z19" i="11" s="1"/>
  <c r="AA19" i="11" s="1"/>
  <c r="AB19" i="11" s="1"/>
  <c r="AC19" i="11" s="1"/>
  <c r="AD19" i="11" s="1"/>
  <c r="AE19" i="11" s="1"/>
  <c r="AF19" i="11" s="1"/>
  <c r="AG19" i="11" s="1"/>
  <c r="AH19" i="11" s="1"/>
  <c r="AI19" i="11" s="1"/>
  <c r="AJ19" i="11" s="1"/>
  <c r="AK19" i="11" s="1"/>
  <c r="AL19" i="11" s="1"/>
  <c r="AM19" i="11" s="1"/>
  <c r="AN19" i="11" s="1"/>
  <c r="AO19" i="11" s="1"/>
  <c r="AP19" i="11" s="1"/>
  <c r="AQ19" i="11" s="1"/>
  <c r="AR19" i="11" s="1"/>
  <c r="AS19" i="11" s="1"/>
  <c r="E17" i="10" l="1"/>
  <c r="F17" i="10" s="1"/>
  <c r="G17" i="10" s="1"/>
  <c r="H17" i="10" s="1"/>
  <c r="I17" i="10" s="1"/>
  <c r="J17" i="10" s="1"/>
  <c r="K17" i="10" s="1"/>
  <c r="F18" i="9"/>
  <c r="G18" i="9" s="1"/>
  <c r="H18" i="9" s="1"/>
  <c r="L18" i="9" s="1"/>
  <c r="M18" i="9" s="1"/>
  <c r="N18" i="9" s="1"/>
  <c r="L54" i="3" l="1"/>
  <c r="L59" i="3" s="1"/>
  <c r="L53" i="3" s="1"/>
  <c r="L27" i="3"/>
  <c r="L21" i="3" s="1"/>
</calcChain>
</file>

<file path=xl/sharedStrings.xml><?xml version="1.0" encoding="utf-8"?>
<sst xmlns="http://schemas.openxmlformats.org/spreadsheetml/2006/main" count="856" uniqueCount="216">
  <si>
    <t>№</t>
  </si>
  <si>
    <t>Нэг. Төрийн аудитын байгууллага</t>
  </si>
  <si>
    <t>Хоёр. Хараат бус аудитын компани</t>
  </si>
  <si>
    <t>Нийт дүн</t>
  </si>
  <si>
    <t>Байгууллагын тоо</t>
  </si>
  <si>
    <t>Ажилласан</t>
  </si>
  <si>
    <t>Хүн</t>
  </si>
  <si>
    <t>Өдөр</t>
  </si>
  <si>
    <t>Илүү цаг</t>
  </si>
  <si>
    <t>Төлөвлөсөн</t>
  </si>
  <si>
    <t>Гүйцэтгэсэн</t>
  </si>
  <si>
    <t>Хамрагдвал зохих</t>
  </si>
  <si>
    <t>Түүвэрт хамруулах</t>
  </si>
  <si>
    <t>Итгэл үзүүлэх</t>
  </si>
  <si>
    <t>Бие дааж дүгнэлт гаргах</t>
  </si>
  <si>
    <t>Хамрагдсан</t>
  </si>
  <si>
    <t>Бие дааж дүгнэлт гаргасан</t>
  </si>
  <si>
    <t>Түүвэрт хамруулсан</t>
  </si>
  <si>
    <t>Итгэл үзүүлсэн</t>
  </si>
  <si>
    <t>Аудит хийгдээгүй</t>
  </si>
  <si>
    <t>Зөрчилгүй</t>
  </si>
  <si>
    <t>Хязгаарлалттай</t>
  </si>
  <si>
    <t>Сөрөг</t>
  </si>
  <si>
    <t>Санал дүгнэлт өгөхөөс татгалзсан</t>
  </si>
  <si>
    <t>Аудитын санал дүгнэлтийн төрөл</t>
  </si>
  <si>
    <t>Бүгд</t>
  </si>
  <si>
    <t>Хараат бус аудитын компанийн тоо</t>
  </si>
  <si>
    <t>Аудитын үйлчилгээний төлбөр</t>
  </si>
  <si>
    <t>Гэрээгээр хийлгэсэн</t>
  </si>
  <si>
    <t>Хүлээн зөвшөөрүүлсэн үр өгөөж</t>
  </si>
  <si>
    <t>Санхүүгийн</t>
  </si>
  <si>
    <t>Тоо</t>
  </si>
  <si>
    <t>Дүн</t>
  </si>
  <si>
    <t>Санхүүгийн бус үр өгөөжийн тоо</t>
  </si>
  <si>
    <t>А</t>
  </si>
  <si>
    <t>Б</t>
  </si>
  <si>
    <t xml:space="preserve">              ТӨРИЙН АУДИТЫН БАЙГУУЛЛАГЫН АУДИТЫН ҮЙЛ АЖИЛЛАГААНЫ СТАТИСТИК МЭДЭЭ </t>
  </si>
  <si>
    <t>Аудитын төрөл</t>
  </si>
  <si>
    <t>Зөрчил</t>
  </si>
  <si>
    <t>Алдаа</t>
  </si>
  <si>
    <t>Залруулагдаагүй алдаа, зөрчлийн дүн</t>
  </si>
  <si>
    <t>Үүнээс</t>
  </si>
  <si>
    <t>Тогтоосон төлбөрийн акт</t>
  </si>
  <si>
    <t>Өгсөн албан шаардлага</t>
  </si>
  <si>
    <t>Өгсөн зөвлөмж</t>
  </si>
  <si>
    <t>Албан тушаалтанд хариуцлага тооцуулах санал</t>
  </si>
  <si>
    <t>Бусад</t>
  </si>
  <si>
    <t>Илрүүлэлт</t>
  </si>
  <si>
    <t>Залруулсан алдаа</t>
  </si>
  <si>
    <t>Төлбөрийн акт</t>
  </si>
  <si>
    <t>Албан шаардлага</t>
  </si>
  <si>
    <t>Зөвлөмж</t>
  </si>
  <si>
    <t>ТБОӨААН</t>
  </si>
  <si>
    <t>Хууль хяналтын байгууллагад шилжүүлсэн асуудал</t>
  </si>
  <si>
    <t>Үзүүлэлт</t>
  </si>
  <si>
    <t>Тайлант хугацаанд нэмэгдсэн</t>
  </si>
  <si>
    <t>Хэрэгжсэн</t>
  </si>
  <si>
    <t>Хэрэгжилт бүгд</t>
  </si>
  <si>
    <t>Төлбөр барагдуулалтын хэлбэр</t>
  </si>
  <si>
    <t>Улсын төсөвт</t>
  </si>
  <si>
    <t>Орон нутгийн төсөвт</t>
  </si>
  <si>
    <t>Тухайн байгууллагад</t>
  </si>
  <si>
    <t>Хугацаа болоогүй</t>
  </si>
  <si>
    <t>Статистик мэдээнээс хасагдсан</t>
  </si>
  <si>
    <t>Эцсийн үлдэгдэл</t>
  </si>
  <si>
    <t>Хугацаа хэтэрсэн</t>
  </si>
  <si>
    <t>Өмнөх оноос</t>
  </si>
  <si>
    <t>Тайлант оноос</t>
  </si>
  <si>
    <t>Орлого бүрдүүлэлттэй холбоотой</t>
  </si>
  <si>
    <t>Төсвийн төлөвлөлт, гүйцэтгэлтэй холбоотой</t>
  </si>
  <si>
    <t>НББ, тайлагналтай холбоотой</t>
  </si>
  <si>
    <t>Арвилан хэмнэлт, үр ашиг, үр нөлөөтэй холбоотой</t>
  </si>
  <si>
    <t>Хууль, тогтоомжийн хэрэгжилттэй холбоотой</t>
  </si>
  <si>
    <t>Дотоод хяналт, хариуцлагатай холбоотой</t>
  </si>
  <si>
    <t>Худалдан авалттай холбоотой</t>
  </si>
  <si>
    <t xml:space="preserve"> Бусад</t>
  </si>
  <si>
    <t>Улсын төсөв</t>
  </si>
  <si>
    <t>Орон нутгийн төсөв</t>
  </si>
  <si>
    <t>Зориулалт бус зарцуулалттай холбоотой</t>
  </si>
  <si>
    <t>Алдаа зөрчлийн нийт дүн</t>
  </si>
  <si>
    <t>ТБОНӨХЭ</t>
  </si>
  <si>
    <t>Залруулга</t>
  </si>
  <si>
    <t>Санхүүгийн аудит</t>
  </si>
  <si>
    <t>Гүйцэтгэлийн аудит</t>
  </si>
  <si>
    <t>Нийцлийн аудит</t>
  </si>
  <si>
    <t>Нийт</t>
  </si>
  <si>
    <t>В</t>
  </si>
  <si>
    <t>УИХ, аймгийн ИТХ-ын хүсэлтээр</t>
  </si>
  <si>
    <t>Өөрсдийн санаачилгаар</t>
  </si>
  <si>
    <t>Өргөдөл, гомдлын дагуу</t>
  </si>
  <si>
    <t>Аудитын тоо</t>
  </si>
  <si>
    <t>Аудитад хамрагдсан байгууллагын тоо</t>
  </si>
  <si>
    <t>Нэгдсэн удирдамжаар</t>
  </si>
  <si>
    <t xml:space="preserve">               ТӨРИЙН АУДИТЫН БАЙГУУЛЛАГЫН ҮЙЛ АЖИЛЛАГААНЫ СТАТИСТИК МЭДЭЭ</t>
  </si>
  <si>
    <t>Төсөв</t>
  </si>
  <si>
    <t>Боловсруулсан санал</t>
  </si>
  <si>
    <t>Хүлээн зөвшөөрөгдсөн санал</t>
  </si>
  <si>
    <t xml:space="preserve">Бүгд </t>
  </si>
  <si>
    <t>Үүнээс:</t>
  </si>
  <si>
    <t>Орлого нэмэгдүүлэх</t>
  </si>
  <si>
    <t>Зардал хорогдуулах</t>
  </si>
  <si>
    <t xml:space="preserve">Тоо </t>
  </si>
  <si>
    <t>Дотоод аудитын мэдээлэл</t>
  </si>
  <si>
    <t>Шийдвэрлэсэн өргөдөл,                гомдлын тоо</t>
  </si>
  <si>
    <t>Зөвлөмжийн хэрэгжээгүй шалтгааны тайлбар</t>
  </si>
  <si>
    <t xml:space="preserve">Дотоод аудитад хамрагдсан нэгжийн нэр </t>
  </si>
  <si>
    <t>Нийт зөвлөмжийн тоо</t>
  </si>
  <si>
    <t>Биелэлт</t>
  </si>
  <si>
    <t>Төсөв, түүний зарцуулалттай холбоотой</t>
  </si>
  <si>
    <t>Хүний нөөцтэй холбоотой</t>
  </si>
  <si>
    <t>Төлөвлөгөөт ажлын биелэлттэй холбоотой</t>
  </si>
  <si>
    <t>Хэрэгжээгүй</t>
  </si>
  <si>
    <t>1 /2+..+5/</t>
  </si>
  <si>
    <t xml:space="preserve">Нийт дүн </t>
  </si>
  <si>
    <t xml:space="preserve">               ТӨРИЙН АУДИТЫН БАЙГУУЛЛАГЫН ҮЙЛ АЖИЛЛАГААНЫ СТАТИСТИК МЭДЭЭ </t>
  </si>
  <si>
    <t>Тайлант оны төсөв /сая.төг/</t>
  </si>
  <si>
    <t>Хүний нөөц</t>
  </si>
  <si>
    <t>Сургалт</t>
  </si>
  <si>
    <t>Мэдээлэл, сурталчилгаа</t>
  </si>
  <si>
    <t>Цахим хуудасны хандалтын тоо</t>
  </si>
  <si>
    <t>Хүлээн авсан мэдээлэл, хүсэлт, өргөдөл</t>
  </si>
  <si>
    <t xml:space="preserve">Батлагдсан орон тоо </t>
  </si>
  <si>
    <t>Ажиллагсад</t>
  </si>
  <si>
    <t>ҮАГ-аас зохион байгуулсан</t>
  </si>
  <si>
    <t>Гадаад  сургалт</t>
  </si>
  <si>
    <t>Бусад байгууллагаас зохион байгуулсан</t>
  </si>
  <si>
    <t xml:space="preserve">Үүнээс: </t>
  </si>
  <si>
    <t>Шийдвэрлэлтийн
 байдал</t>
  </si>
  <si>
    <t>Албан тушаал</t>
  </si>
  <si>
    <t>Боловсрол</t>
  </si>
  <si>
    <t>Мэргэшсэн нягтлан бодогч</t>
  </si>
  <si>
    <t>Мэргэжил</t>
  </si>
  <si>
    <t>Хэвлэмэлээр  болон хувилж өгсөн тайлан</t>
  </si>
  <si>
    <t>Хэвлэлийн мэдээ, нийтлэл</t>
  </si>
  <si>
    <t>Радио, телевизийн мэдээ, нэвтрүүлэг</t>
  </si>
  <si>
    <t>Бусад байгууллагад хийсэн мэдээлэл, сурталчилгаа</t>
  </si>
  <si>
    <t xml:space="preserve">ТАБ-ын ажиллагсадын мэргэжлийн  ур чадвар, ёс зүйтэй холбоотой </t>
  </si>
  <si>
    <t>Аудит хийлгэх тухай</t>
  </si>
  <si>
    <t>Удирдах ажилтан</t>
  </si>
  <si>
    <t>Менежер</t>
  </si>
  <si>
    <t>Ахлах аудитор, ахлах шинжээч</t>
  </si>
  <si>
    <t>Аудитор, шинжээч</t>
  </si>
  <si>
    <t>Доктор</t>
  </si>
  <si>
    <t>Магистр</t>
  </si>
  <si>
    <t>Бакалавр</t>
  </si>
  <si>
    <t xml:space="preserve">Тусгай дунд </t>
  </si>
  <si>
    <t xml:space="preserve">Бүрэн дунд </t>
  </si>
  <si>
    <t>Нягтлан бодогч, эдийн засагч</t>
  </si>
  <si>
    <t>Хуульч</t>
  </si>
  <si>
    <t>Инженер</t>
  </si>
  <si>
    <t xml:space="preserve">Хугацаанд нь шийдвэрлэсэн </t>
  </si>
  <si>
    <t xml:space="preserve">Хугацаа болоогүй </t>
  </si>
  <si>
    <t xml:space="preserve">Хугацаа хэтэрсэн </t>
  </si>
  <si>
    <t>Сургалтын тоо</t>
  </si>
  <si>
    <t>Хамрагдсан хүн /Бүгд/</t>
  </si>
  <si>
    <t>Батлагдсан төсөв</t>
  </si>
  <si>
    <t xml:space="preserve">Гүйцэтгэл </t>
  </si>
  <si>
    <t>Онлайн сургалтад хамрагдсан хүний тоо</t>
  </si>
  <si>
    <t>Орон нутагт зохион байгуулсан сургалтад оролцсон хүний тоо</t>
  </si>
  <si>
    <t>ҮАГ дээр зохион байгуулсан сургалтад хамрагдсан хүний тоо</t>
  </si>
  <si>
    <t xml:space="preserve">Сургалтын тоо </t>
  </si>
  <si>
    <t>Хүний тоо</t>
  </si>
  <si>
    <r>
      <t xml:space="preserve">Мэдээний төрөл:              ДЭМЖИХ ҮЙЛЧИЛГЭЭ </t>
    </r>
    <r>
      <rPr>
        <sz val="10"/>
        <rFont val="Arial"/>
        <family val="2"/>
      </rPr>
      <t xml:space="preserve"> </t>
    </r>
  </si>
  <si>
    <r>
      <t xml:space="preserve">Мэдээний төрөл: 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ДОТООД АУДИТ</t>
    </r>
  </si>
  <si>
    <t xml:space="preserve">                   Мэдээний төрөл:        ТӨСВИЙН ТӨСӨЛД ӨГСӨН САНАЛ</t>
  </si>
  <si>
    <t>Эхний үлдэгдэл</t>
  </si>
  <si>
    <t>Бүрэн хэрэгжсэн</t>
  </si>
  <si>
    <t>Бүрэн шийдвэрлэгдсэн</t>
  </si>
  <si>
    <t>Хянагдаж байгаа</t>
  </si>
  <si>
    <t>Хэрэгсэхгүй болсон</t>
  </si>
  <si>
    <t>Тайлант хугацаанд шинээр шилжүүлсэн</t>
  </si>
  <si>
    <r>
      <rPr>
        <b/>
        <sz val="10"/>
        <color theme="1"/>
        <rFont val="Arial"/>
        <family val="2"/>
      </rPr>
      <t xml:space="preserve">Мэдээний төрөл:      </t>
    </r>
    <r>
      <rPr>
        <sz val="10"/>
        <color theme="1"/>
        <rFont val="Arial"/>
        <family val="2"/>
      </rPr>
      <t xml:space="preserve">    </t>
    </r>
    <r>
      <rPr>
        <b/>
        <sz val="10"/>
        <color theme="1"/>
        <rFont val="Arial"/>
        <family val="2"/>
      </rPr>
      <t xml:space="preserve">  САНХҮҮГИЙН ТАЙЛАНГИЙН АУДИТЫН ЕРӨНХИЙ МЭДЭЭЛЭЛ</t>
    </r>
  </si>
  <si>
    <t>Мэдээний төрөл:         САНХҮҮГИЙН ТАЙЛАНГИЙН АУДИТААР ИЛРҮҮЛСЭН АЛДАА, ЗӨРЧЛИЙН ХЭРЭГЖИЛТ</t>
  </si>
  <si>
    <t>ЗГСНТ, НТГТ</t>
  </si>
  <si>
    <t>ТЕЗ</t>
  </si>
  <si>
    <t>ТТЗ</t>
  </si>
  <si>
    <t>ТШЗ</t>
  </si>
  <si>
    <t>ТБОНӨААН</t>
  </si>
  <si>
    <r>
      <t>Мэдээний төрөл:        САНХҮҮГИЙН ТАЙЛАНГИЙН АУДИТААР ТАЙЛАНТ ХУГАЦААНД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ИЛРҮҮЛСЭН АЛДАА, ЗӨРЧЛИЙН ШИЙДВЭРЛЭЛТ</t>
    </r>
  </si>
  <si>
    <t xml:space="preserve">  ТӨРИЙН АУДИТЫН БАЙГУУЛЛАГЫН АУДИТЫН ҮЙЛ АЖИЛЛАГААНЫ СТАТИСТИК МЭДЭЭ </t>
  </si>
  <si>
    <t xml:space="preserve">                                          </t>
  </si>
  <si>
    <t>Мэдээний төрөл:        САНХҮҮГИЙН ТАЙЛАНГИЙН АУДИТААР ИЛРҮҮЛСЭН АЛДАА, ЗӨРЧЛИЙН ХЭРЭГЖИЛТ</t>
  </si>
  <si>
    <r>
      <rPr>
        <b/>
        <sz val="10"/>
        <color theme="1"/>
        <rFont val="Arial"/>
        <family val="2"/>
      </rPr>
      <t xml:space="preserve">Мэдээний төрөл: </t>
    </r>
    <r>
      <rPr>
        <sz val="10"/>
        <color theme="1"/>
        <rFont val="Arial"/>
        <family val="2"/>
      </rPr>
      <t xml:space="preserve">         </t>
    </r>
    <r>
      <rPr>
        <b/>
        <sz val="10"/>
        <color theme="1"/>
        <rFont val="Arial"/>
        <family val="2"/>
      </rPr>
      <t xml:space="preserve">  ГҮЙЦЭТГЭЛИЙН АУДИТЫН ЕРӨНХИЙ МЭДЭЭЛЭЛ                                                                               </t>
    </r>
  </si>
  <si>
    <r>
      <rPr>
        <b/>
        <sz val="10"/>
        <color theme="1"/>
        <rFont val="Arial"/>
        <family val="2"/>
      </rPr>
      <t xml:space="preserve">Мэдээний төрөл: </t>
    </r>
    <r>
      <rPr>
        <sz val="10"/>
        <color theme="1"/>
        <rFont val="Arial"/>
        <family val="2"/>
      </rPr>
      <t xml:space="preserve">         </t>
    </r>
    <r>
      <rPr>
        <b/>
        <sz val="10"/>
        <color theme="1"/>
        <rFont val="Arial"/>
        <family val="2"/>
      </rPr>
      <t xml:space="preserve">  НИЙЦЛИЙН АУДИТЫН ЕРӨНХИЙ МЭДЭЭЛЭЛ                                                                               </t>
    </r>
  </si>
  <si>
    <t>Мэдээний төрөл:         ГҮЙЦЭТГЭЛИЙН АУДИТААР ИЛРҮҮЛСЭН АЛДАА, ЗӨРЧЛИЙН ХЭРЭГЖИЛТ</t>
  </si>
  <si>
    <t>Мэдээний төрөл:         НИЙЦЛИЙН АУДИТААР ИЛРҮҮЛСЭН АЛДАА, ЗӨРЧЛИЙН ХЭРЭГЖИЛТ</t>
  </si>
  <si>
    <r>
      <t>Мэдээний төрөл:       ГҮЙЦЭТГЭЛИЙН АУДИТААР ТАЙЛАНТ ХУГАЦААНД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ИЛРҮҮЛСЭН АЛДАА, ЗӨРЧЛИЙН ШИЙДВЭРЛЭЛТ</t>
    </r>
  </si>
  <si>
    <r>
      <t>Мэдээний төрөл:       НИЙЦЛИЙН АУДИТААР ТАЙЛАНТ ХУГАЦААНД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ИЛРҮҮЛСЭН АЛДАА, ЗӨРЧЛИЙН ШИЙДВЭРЛЭЛТ</t>
    </r>
  </si>
  <si>
    <t>Нийт зөрчил</t>
  </si>
  <si>
    <t>ТАБ-ын үйл ажиллагаатай холбоотой</t>
  </si>
  <si>
    <t>Хэрэгжилт</t>
  </si>
  <si>
    <t>/сая төгрөгөөр/</t>
  </si>
  <si>
    <t>Мэдээний төрөл:     ГҮЙЦЭТГЭЛИЙН АУДИТААР ИЛРҮҮЛСЭН АЛДАА, ЗӨРЧЛИЙН ХЭРЭГЖИЛТ</t>
  </si>
  <si>
    <t>Мэдээний төрөл:     НИЙЦЛИЙН АУДИТААР ИЛРҮҮЛСЭН АЛДАА, ЗӨРЧЛИЙН ХЭРЭГЖИЛТ</t>
  </si>
  <si>
    <t>Мэдээний төрөл:       ТАЙЛАНТ ХУГАЦААНД АУДИТААР ИЛРҮҮЛСЭН АЛДАА, ЗӨРЧЛИЙН АНГИЛАЛ</t>
  </si>
  <si>
    <t xml:space="preserve"> Хэрэгжилт</t>
  </si>
  <si>
    <t>Залруулагдаагүй алдаа, зөрчлийн шийдвэрлэлт</t>
  </si>
  <si>
    <t>Зөрчлийн шийдвэрлэлт</t>
  </si>
  <si>
    <t>Дотоод  нэгжийн сургалт</t>
  </si>
  <si>
    <r>
      <rPr>
        <b/>
        <sz val="10"/>
        <color theme="1"/>
        <rFont val="Arial"/>
        <family val="2"/>
      </rPr>
      <t>Нэгж, байгууллагын нэр:</t>
    </r>
    <r>
      <rPr>
        <sz val="10"/>
        <color theme="1"/>
        <rFont val="Arial"/>
        <family val="2"/>
      </rPr>
      <t xml:space="preserve"> Өвөрхангай аймаг дахь Төрийн аудитын газар</t>
    </r>
  </si>
  <si>
    <t>Нэгж, байгууллагын нэр: Өвөрхангай аймаг дахь Төрийн аудитын газар</t>
  </si>
  <si>
    <t>Нэгж, байгууллагын нэр:   Өвөрхангай аймаг дахь Төрийн аудитын газар</t>
  </si>
  <si>
    <r>
      <t xml:space="preserve">Нэгж, байгууллагын нэр:   </t>
    </r>
    <r>
      <rPr>
        <sz val="10"/>
        <rFont val="Arial"/>
        <family val="2"/>
      </rPr>
      <t xml:space="preserve"> Өвөрхангай аймаг дахь Төрийн аудитын газар</t>
    </r>
  </si>
  <si>
    <t xml:space="preserve">                   Нэгж, байгууллагын нэр: Өвөрхангай аймаг дахь Төрийн аудитын газар</t>
  </si>
  <si>
    <r>
      <t xml:space="preserve">Нэгж, байгууллагын нэр: </t>
    </r>
    <r>
      <rPr>
        <sz val="10"/>
        <rFont val="Arial"/>
        <family val="2"/>
      </rPr>
      <t>.Өвөрхангай аймаг дахь Төрийн аудитын газар</t>
    </r>
  </si>
  <si>
    <r>
      <rPr>
        <b/>
        <sz val="10"/>
        <color theme="1"/>
        <rFont val="Arial"/>
        <family val="2"/>
      </rPr>
      <t>Хамарсан хугацаа:</t>
    </r>
    <r>
      <rPr>
        <sz val="10"/>
        <color theme="1"/>
        <rFont val="Arial"/>
        <family val="2"/>
      </rPr>
      <t xml:space="preserve"> 2020 оны 04 дүгээр  улирал</t>
    </r>
  </si>
  <si>
    <r>
      <rPr>
        <b/>
        <sz val="10"/>
        <color theme="1"/>
        <rFont val="Arial"/>
        <family val="2"/>
      </rPr>
      <t xml:space="preserve">Хамарсан хугацаа: </t>
    </r>
    <r>
      <rPr>
        <sz val="10"/>
        <color theme="1"/>
        <rFont val="Arial"/>
        <family val="2"/>
      </rPr>
      <t>.2020 оны 04 дүгээр  улирал</t>
    </r>
  </si>
  <si>
    <t>Хамарсан хугацаа:          2020 оны 04 дүгээр  улирал</t>
  </si>
  <si>
    <t>Хамарсан хугацаа:        2020 оны 04 дүгээр  улирал</t>
  </si>
  <si>
    <t>Хамарсан хугацаа:            2020 оны 04 дүгээр  улирал</t>
  </si>
  <si>
    <r>
      <t xml:space="preserve">Хамарсан хугацаа:            </t>
    </r>
    <r>
      <rPr>
        <sz val="10"/>
        <rFont val="Arial"/>
        <family val="2"/>
      </rPr>
      <t>2020 оны 04 дүгээр  улирал</t>
    </r>
  </si>
  <si>
    <t>Хамарсан хугацаа:         2020 оны 04 дүгээр  улирал</t>
  </si>
  <si>
    <t>Хамарсан хугацаа:           2020 оны 04 дүгээр  улирал</t>
  </si>
  <si>
    <t xml:space="preserve">                   Хамарсан хугацаа:        2020 оны 04 дүгээр  улирал</t>
  </si>
  <si>
    <t>Хамарсан хугацаа:     2020 оны 04 дүгээр  улирал</t>
  </si>
  <si>
    <r>
      <t xml:space="preserve">Хамарсан хугацаа:  </t>
    </r>
    <r>
      <rPr>
        <sz val="10"/>
        <rFont val="Arial"/>
        <family val="2"/>
      </rPr>
      <t xml:space="preserve">  2020 оны 04 дүгээр  улирал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</si>
</sst>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_);_(* \(#,##0.0\);_(* &quot;-&quot;??_);_(@_)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04"/>
    </font>
    <font>
      <b/>
      <sz val="9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/>
    <xf numFmtId="0" fontId="3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/>
    <xf numFmtId="0" fontId="7" fillId="0" borderId="0" xfId="0" applyFont="1" applyBorder="1"/>
    <xf numFmtId="0" fontId="0" fillId="0" borderId="0" xfId="0" applyBorder="1"/>
    <xf numFmtId="0" fontId="9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1" fillId="0" borderId="0" xfId="0" applyFont="1" applyBorder="1"/>
    <xf numFmtId="0" fontId="0" fillId="0" borderId="0" xfId="0" applyBorder="1" applyAlignment="1">
      <alignment horizontal="center"/>
    </xf>
    <xf numFmtId="0" fontId="12" fillId="0" borderId="0" xfId="0" applyFont="1" applyAlignme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3" fillId="3" borderId="1" xfId="0" applyFont="1" applyFill="1" applyBorder="1"/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/>
    <xf numFmtId="0" fontId="13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textRotation="90"/>
    </xf>
    <xf numFmtId="0" fontId="9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4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/>
    <xf numFmtId="0" fontId="5" fillId="0" borderId="11" xfId="0" applyFont="1" applyBorder="1" applyAlignment="1">
      <alignment vertical="center" textRotation="90" wrapText="1"/>
    </xf>
    <xf numFmtId="0" fontId="5" fillId="0" borderId="11" xfId="0" applyFont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/>
    <xf numFmtId="0" fontId="16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6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/>
    <xf numFmtId="0" fontId="2" fillId="0" borderId="0" xfId="0" applyFont="1"/>
    <xf numFmtId="0" fontId="17" fillId="0" borderId="1" xfId="0" applyFont="1" applyBorder="1"/>
    <xf numFmtId="164" fontId="18" fillId="0" borderId="1" xfId="0" applyNumberFormat="1" applyFont="1" applyFill="1" applyBorder="1"/>
    <xf numFmtId="164" fontId="1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18" fillId="0" borderId="1" xfId="0" applyFont="1" applyFill="1" applyBorder="1"/>
    <xf numFmtId="0" fontId="18" fillId="0" borderId="0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5" fontId="2" fillId="3" borderId="1" xfId="0" applyNumberFormat="1" applyFont="1" applyFill="1" applyBorder="1"/>
    <xf numFmtId="0" fontId="5" fillId="0" borderId="1" xfId="0" applyFont="1" applyFill="1" applyBorder="1" applyAlignment="1"/>
    <xf numFmtId="0" fontId="3" fillId="0" borderId="1" xfId="0" applyFont="1" applyFill="1" applyBorder="1"/>
    <xf numFmtId="0" fontId="3" fillId="6" borderId="1" xfId="0" applyFont="1" applyFill="1" applyBorder="1"/>
    <xf numFmtId="1" fontId="5" fillId="0" borderId="1" xfId="0" applyNumberFormat="1" applyFont="1" applyFill="1" applyBorder="1" applyAlignment="1"/>
    <xf numFmtId="166" fontId="5" fillId="0" borderId="1" xfId="0" applyNumberFormat="1" applyFont="1" applyFill="1" applyBorder="1" applyAlignment="1"/>
    <xf numFmtId="0" fontId="7" fillId="5" borderId="1" xfId="0" applyFont="1" applyFill="1" applyBorder="1" applyAlignment="1"/>
    <xf numFmtId="166" fontId="3" fillId="6" borderId="1" xfId="0" applyNumberFormat="1" applyFont="1" applyFill="1" applyBorder="1"/>
    <xf numFmtId="0" fontId="7" fillId="5" borderId="1" xfId="0" applyFont="1" applyFill="1" applyBorder="1" applyAlignment="1">
      <alignment wrapText="1"/>
    </xf>
    <xf numFmtId="0" fontId="7" fillId="3" borderId="1" xfId="0" applyFont="1" applyFill="1" applyBorder="1" applyAlignment="1"/>
    <xf numFmtId="0" fontId="7" fillId="2" borderId="1" xfId="0" applyFont="1" applyFill="1" applyBorder="1" applyAlignment="1"/>
    <xf numFmtId="1" fontId="4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/>
    <xf numFmtId="166" fontId="4" fillId="2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/>
    <xf numFmtId="1" fontId="4" fillId="2" borderId="1" xfId="0" applyNumberFormat="1" applyFont="1" applyFill="1" applyBorder="1" applyAlignment="1">
      <alignment horizontal="center"/>
    </xf>
    <xf numFmtId="166" fontId="3" fillId="0" borderId="1" xfId="0" applyNumberFormat="1" applyFont="1" applyBorder="1"/>
    <xf numFmtId="166" fontId="3" fillId="0" borderId="1" xfId="0" applyNumberFormat="1" applyFont="1" applyFill="1" applyBorder="1"/>
    <xf numFmtId="0" fontId="4" fillId="5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166" fontId="5" fillId="0" borderId="1" xfId="0" applyNumberFormat="1" applyFont="1" applyBorder="1" applyAlignment="1"/>
    <xf numFmtId="1" fontId="7" fillId="2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/>
    <xf numFmtId="0" fontId="2" fillId="2" borderId="1" xfId="0" applyFont="1" applyFill="1" applyBorder="1"/>
    <xf numFmtId="0" fontId="5" fillId="7" borderId="11" xfId="0" applyFont="1" applyFill="1" applyBorder="1"/>
    <xf numFmtId="0" fontId="5" fillId="7" borderId="1" xfId="0" applyFont="1" applyFill="1" applyBorder="1"/>
    <xf numFmtId="0" fontId="5" fillId="0" borderId="1" xfId="0" applyFont="1" applyBorder="1" applyAlignment="1"/>
    <xf numFmtId="0" fontId="3" fillId="4" borderId="1" xfId="0" applyFont="1" applyFill="1" applyBorder="1"/>
    <xf numFmtId="0" fontId="7" fillId="4" borderId="1" xfId="0" applyFont="1" applyFill="1" applyBorder="1" applyAlignment="1"/>
    <xf numFmtId="0" fontId="3" fillId="7" borderId="1" xfId="0" applyFont="1" applyFill="1" applyBorder="1"/>
    <xf numFmtId="166" fontId="3" fillId="7" borderId="1" xfId="0" applyNumberFormat="1" applyFont="1" applyFill="1" applyBorder="1"/>
    <xf numFmtId="0" fontId="3" fillId="4" borderId="0" xfId="0" applyFont="1" applyFill="1"/>
    <xf numFmtId="166" fontId="16" fillId="0" borderId="1" xfId="0" applyNumberFormat="1" applyFont="1" applyBorder="1"/>
    <xf numFmtId="166" fontId="7" fillId="2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/>
    <xf numFmtId="166" fontId="5" fillId="4" borderId="1" xfId="0" applyNumberFormat="1" applyFont="1" applyFill="1" applyBorder="1" applyAlignment="1"/>
    <xf numFmtId="1" fontId="3" fillId="4" borderId="1" xfId="0" applyNumberFormat="1" applyFont="1" applyFill="1" applyBorder="1"/>
    <xf numFmtId="166" fontId="3" fillId="4" borderId="1" xfId="0" applyNumberFormat="1" applyFont="1" applyFill="1" applyBorder="1"/>
    <xf numFmtId="166" fontId="2" fillId="2" borderId="1" xfId="0" applyNumberFormat="1" applyFont="1" applyFill="1" applyBorder="1"/>
    <xf numFmtId="0" fontId="1" fillId="4" borderId="1" xfId="0" applyFont="1" applyFill="1" applyBorder="1"/>
    <xf numFmtId="0" fontId="16" fillId="4" borderId="1" xfId="0" applyFont="1" applyFill="1" applyBorder="1"/>
    <xf numFmtId="0" fontId="17" fillId="4" borderId="1" xfId="0" applyFont="1" applyFill="1" applyBorder="1"/>
    <xf numFmtId="0" fontId="8" fillId="0" borderId="1" xfId="0" applyFont="1" applyBorder="1"/>
    <xf numFmtId="1" fontId="5" fillId="0" borderId="1" xfId="0" applyNumberFormat="1" applyFont="1" applyBorder="1" applyAlignment="1"/>
    <xf numFmtId="166" fontId="7" fillId="5" borderId="1" xfId="0" applyNumberFormat="1" applyFont="1" applyFill="1" applyBorder="1" applyAlignment="1"/>
    <xf numFmtId="0" fontId="5" fillId="5" borderId="1" xfId="0" applyFont="1" applyFill="1" applyBorder="1" applyAlignment="1"/>
    <xf numFmtId="166" fontId="16" fillId="4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7" fillId="0" borderId="1" xfId="0" applyFont="1" applyFill="1" applyBorder="1"/>
    <xf numFmtId="166" fontId="17" fillId="4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right"/>
    </xf>
    <xf numFmtId="0" fontId="1" fillId="0" borderId="13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32</xdr:row>
      <xdr:rowOff>161924</xdr:rowOff>
    </xdr:from>
    <xdr:to>
      <xdr:col>17</xdr:col>
      <xdr:colOff>57150</xdr:colOff>
      <xdr:row>39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57425" y="7343774"/>
          <a:ext cx="4733925" cy="1028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О.Батжаргал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219074</xdr:colOff>
      <xdr:row>3</xdr:row>
      <xdr:rowOff>47625</xdr:rowOff>
    </xdr:from>
    <xdr:to>
      <xdr:col>24</xdr:col>
      <xdr:colOff>9525</xdr:colOff>
      <xdr:row>8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153274" y="533400"/>
          <a:ext cx="2628901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ТАБ-СМ-1А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30</xdr:row>
      <xdr:rowOff>133350</xdr:rowOff>
    </xdr:from>
    <xdr:to>
      <xdr:col>17</xdr:col>
      <xdr:colOff>85725</xdr:colOff>
      <xdr:row>36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667124" y="6334125"/>
          <a:ext cx="4695826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266700</xdr:colOff>
      <xdr:row>0</xdr:row>
      <xdr:rowOff>19050</xdr:rowOff>
    </xdr:from>
    <xdr:to>
      <xdr:col>24</xdr:col>
      <xdr:colOff>19050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8543925" y="19050"/>
          <a:ext cx="2686050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ТАБ-СМ-4А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1724026</xdr:colOff>
      <xdr:row>25</xdr:row>
      <xdr:rowOff>0</xdr:rowOff>
    </xdr:from>
    <xdr:to>
      <xdr:col>12</xdr:col>
      <xdr:colOff>47626</xdr:colOff>
      <xdr:row>32</xdr:row>
      <xdr:rowOff>85726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952626" y="5010150"/>
          <a:ext cx="4953000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438150</xdr:colOff>
      <xdr:row>0</xdr:row>
      <xdr:rowOff>57150</xdr:rowOff>
    </xdr:from>
    <xdr:to>
      <xdr:col>15</xdr:col>
      <xdr:colOff>476250</xdr:colOff>
      <xdr:row>5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905500" y="57150"/>
          <a:ext cx="277177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ТАБ-СМ-4Б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1524000</xdr:colOff>
      <xdr:row>25</xdr:row>
      <xdr:rowOff>19050</xdr:rowOff>
    </xdr:from>
    <xdr:to>
      <xdr:col>11</xdr:col>
      <xdr:colOff>285750</xdr:colOff>
      <xdr:row>32</xdr:row>
      <xdr:rowOff>104776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752600" y="5029200"/>
          <a:ext cx="4962525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95250</xdr:colOff>
      <xdr:row>0</xdr:row>
      <xdr:rowOff>38100</xdr:rowOff>
    </xdr:from>
    <xdr:to>
      <xdr:col>16</xdr:col>
      <xdr:colOff>19050</xdr:colOff>
      <xdr:row>5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6076950" y="38100"/>
          <a:ext cx="268605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ТАБ-СМ-4В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43</xdr:row>
      <xdr:rowOff>66675</xdr:rowOff>
    </xdr:from>
    <xdr:to>
      <xdr:col>17</xdr:col>
      <xdr:colOff>104775</xdr:colOff>
      <xdr:row>49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371975" y="9572625"/>
          <a:ext cx="4752975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314325</xdr:colOff>
      <xdr:row>0</xdr:row>
      <xdr:rowOff>28575</xdr:rowOff>
    </xdr:from>
    <xdr:to>
      <xdr:col>27</xdr:col>
      <xdr:colOff>9525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0782300" y="28575"/>
          <a:ext cx="266700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ТАБ-СМ-5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24</xdr:row>
      <xdr:rowOff>85725</xdr:rowOff>
    </xdr:from>
    <xdr:to>
      <xdr:col>10</xdr:col>
      <xdr:colOff>704850</xdr:colOff>
      <xdr:row>31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276475" y="4410075"/>
          <a:ext cx="5210175" cy="121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 /  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314325</xdr:colOff>
      <xdr:row>0</xdr:row>
      <xdr:rowOff>0</xdr:rowOff>
    </xdr:from>
    <xdr:to>
      <xdr:col>14</xdr:col>
      <xdr:colOff>19050</xdr:colOff>
      <xdr:row>4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7096125" y="0"/>
          <a:ext cx="2686050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ТАБ-СМ-6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32</xdr:row>
      <xdr:rowOff>133350</xdr:rowOff>
    </xdr:from>
    <xdr:to>
      <xdr:col>10</xdr:col>
      <xdr:colOff>657225</xdr:colOff>
      <xdr:row>38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76250" y="6562725"/>
          <a:ext cx="4981575" cy="981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 /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200024</xdr:colOff>
      <xdr:row>0</xdr:row>
      <xdr:rowOff>0</xdr:rowOff>
    </xdr:from>
    <xdr:to>
      <xdr:col>11</xdr:col>
      <xdr:colOff>19049</xdr:colOff>
      <xdr:row>5</xdr:row>
      <xdr:rowOff>38100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3619499" y="0"/>
          <a:ext cx="2619375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ТАБ-СМ-7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104776</xdr:colOff>
      <xdr:row>23</xdr:row>
      <xdr:rowOff>161925</xdr:rowOff>
    </xdr:from>
    <xdr:to>
      <xdr:col>32</xdr:col>
      <xdr:colOff>257176</xdr:colOff>
      <xdr:row>29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533776" y="6562725"/>
          <a:ext cx="5391150" cy="1123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 Д.Гансүх /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      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  <a:r>
            <a:rPr lang="mn-MN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</a:t>
          </a:r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 / О.Батжаргал/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142875</xdr:colOff>
      <xdr:row>0</xdr:row>
      <xdr:rowOff>28575</xdr:rowOff>
    </xdr:from>
    <xdr:to>
      <xdr:col>45</xdr:col>
      <xdr:colOff>9525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9953625" y="28575"/>
          <a:ext cx="2657475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ТАБ-СМ-8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0</xdr:row>
      <xdr:rowOff>47625</xdr:rowOff>
    </xdr:from>
    <xdr:to>
      <xdr:col>10</xdr:col>
      <xdr:colOff>523875</xdr:colOff>
      <xdr:row>5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210050" y="47625"/>
          <a:ext cx="274320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ТАБ-СМ-1Б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428625</xdr:colOff>
      <xdr:row>28</xdr:row>
      <xdr:rowOff>76200</xdr:rowOff>
    </xdr:from>
    <xdr:to>
      <xdr:col>9</xdr:col>
      <xdr:colOff>228600</xdr:colOff>
      <xdr:row>34</xdr:row>
      <xdr:rowOff>133351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95325" y="5772150"/>
          <a:ext cx="4705350" cy="1028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О.Батжаргал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57150</xdr:rowOff>
    </xdr:from>
    <xdr:to>
      <xdr:col>10</xdr:col>
      <xdr:colOff>590550</xdr:colOff>
      <xdr:row>4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38525" y="57150"/>
          <a:ext cx="2695575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ТАБ-СМ-1В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419100</xdr:colOff>
      <xdr:row>28</xdr:row>
      <xdr:rowOff>47625</xdr:rowOff>
    </xdr:from>
    <xdr:to>
      <xdr:col>9</xdr:col>
      <xdr:colOff>381000</xdr:colOff>
      <xdr:row>34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5800" y="5753100"/>
          <a:ext cx="475297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73</xdr:row>
      <xdr:rowOff>9525</xdr:rowOff>
    </xdr:from>
    <xdr:to>
      <xdr:col>21</xdr:col>
      <xdr:colOff>47624</xdr:colOff>
      <xdr:row>80</xdr:row>
      <xdr:rowOff>95251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29075" y="13087350"/>
          <a:ext cx="4952999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/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9525</xdr:colOff>
      <xdr:row>0</xdr:row>
      <xdr:rowOff>9525</xdr:rowOff>
    </xdr:from>
    <xdr:to>
      <xdr:col>29</xdr:col>
      <xdr:colOff>9525</xdr:colOff>
      <xdr:row>5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943975" y="9525"/>
          <a:ext cx="266700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ТАБ-СМ-2А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133348</xdr:colOff>
      <xdr:row>37</xdr:row>
      <xdr:rowOff>85725</xdr:rowOff>
    </xdr:from>
    <xdr:to>
      <xdr:col>20</xdr:col>
      <xdr:colOff>123824</xdr:colOff>
      <xdr:row>45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086223" y="8096250"/>
          <a:ext cx="4714876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</a:p>
      </xdr:txBody>
    </xdr:sp>
    <xdr:clientData/>
  </xdr:twoCellAnchor>
  <xdr:twoCellAnchor>
    <xdr:from>
      <xdr:col>21</xdr:col>
      <xdr:colOff>123825</xdr:colOff>
      <xdr:row>0</xdr:row>
      <xdr:rowOff>57150</xdr:rowOff>
    </xdr:from>
    <xdr:to>
      <xdr:col>28</xdr:col>
      <xdr:colOff>342900</xdr:colOff>
      <xdr:row>5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296400" y="57150"/>
          <a:ext cx="26860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ТАБ-СМ-2Б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123823</xdr:colOff>
      <xdr:row>35</xdr:row>
      <xdr:rowOff>114300</xdr:rowOff>
    </xdr:from>
    <xdr:to>
      <xdr:col>20</xdr:col>
      <xdr:colOff>114299</xdr:colOff>
      <xdr:row>43</xdr:row>
      <xdr:rowOff>47626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076698" y="7743825"/>
          <a:ext cx="4714876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</a:p>
      </xdr:txBody>
    </xdr:sp>
    <xdr:clientData/>
  </xdr:twoCellAnchor>
  <xdr:twoCellAnchor>
    <xdr:from>
      <xdr:col>21</xdr:col>
      <xdr:colOff>142875</xdr:colOff>
      <xdr:row>0</xdr:row>
      <xdr:rowOff>57150</xdr:rowOff>
    </xdr:from>
    <xdr:to>
      <xdr:col>28</xdr:col>
      <xdr:colOff>342900</xdr:colOff>
      <xdr:row>5</xdr:row>
      <xdr:rowOff>142875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9315450" y="57150"/>
          <a:ext cx="266700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ТАБ-СМ-2В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0</xdr:row>
      <xdr:rowOff>19050</xdr:rowOff>
    </xdr:from>
    <xdr:to>
      <xdr:col>26</xdr:col>
      <xdr:colOff>9525</xdr:colOff>
      <xdr:row>5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7705725" y="19050"/>
          <a:ext cx="26765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ТАБ-СМ-3А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323851</xdr:colOff>
      <xdr:row>32</xdr:row>
      <xdr:rowOff>19050</xdr:rowOff>
    </xdr:from>
    <xdr:to>
      <xdr:col>20</xdr:col>
      <xdr:colOff>171451</xdr:colOff>
      <xdr:row>39</xdr:row>
      <xdr:rowOff>104776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381376" y="7162800"/>
          <a:ext cx="5048250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161926</xdr:colOff>
      <xdr:row>0</xdr:row>
      <xdr:rowOff>19050</xdr:rowOff>
    </xdr:from>
    <xdr:to>
      <xdr:col>26</xdr:col>
      <xdr:colOff>9526</xdr:colOff>
      <xdr:row>5</xdr:row>
      <xdr:rowOff>114300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7858126" y="19050"/>
          <a:ext cx="266700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ТАБ-СМ-3Б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85725</xdr:colOff>
      <xdr:row>26</xdr:row>
      <xdr:rowOff>85725</xdr:rowOff>
    </xdr:from>
    <xdr:to>
      <xdr:col>18</xdr:col>
      <xdr:colOff>295275</xdr:colOff>
      <xdr:row>34</xdr:row>
      <xdr:rowOff>19051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3267075" y="5819775"/>
          <a:ext cx="4724400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190499</xdr:colOff>
      <xdr:row>0</xdr:row>
      <xdr:rowOff>19050</xdr:rowOff>
    </xdr:from>
    <xdr:to>
      <xdr:col>26</xdr:col>
      <xdr:colOff>9524</xdr:colOff>
      <xdr:row>5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7886699" y="19050"/>
          <a:ext cx="26384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n-MN" sz="1000" b="1">
              <a:latin typeface="Arial" panose="020B0604020202020204" pitchFamily="34" charset="0"/>
              <a:cs typeface="Arial" panose="020B0604020202020204" pitchFamily="34" charset="0"/>
            </a:rPr>
            <a:t> Маягт: ТАБ-СМ-3В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Ерөнхий аудиторын ... оны ...дугаар сарын ... өдрийн ... дугаар тушаалын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дугаар хавсралт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142875</xdr:colOff>
      <xdr:row>27</xdr:row>
      <xdr:rowOff>66675</xdr:rowOff>
    </xdr:from>
    <xdr:to>
      <xdr:col>18</xdr:col>
      <xdr:colOff>9525</xdr:colOff>
      <xdr:row>35</xdr:row>
      <xdr:rowOff>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981325" y="5800725"/>
          <a:ext cx="4724400" cy="1152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Бүртгэсэн :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..................................... / Д.Гансүх 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Тамга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		   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Аудитын менежер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Хянасан: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.............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....................................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 О.Батжаргал/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mn-MN" sz="9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</a:t>
          </a: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Тэргүүлэх аудитор</a:t>
          </a:r>
          <a:r>
            <a:rPr lang="mn-MN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mn-MN" sz="9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2020  он  12  сар 18  өдөр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X32"/>
  <sheetViews>
    <sheetView showGridLines="0" topLeftCell="A16" workbookViewId="0">
      <selection activeCell="AA28" sqref="AA28"/>
    </sheetView>
  </sheetViews>
  <sheetFormatPr defaultRowHeight="12.75" x14ac:dyDescent="0.2"/>
  <cols>
    <col min="1" max="1" width="4" style="1" customWidth="1"/>
    <col min="2" max="2" width="23.42578125" style="1" customWidth="1"/>
    <col min="3" max="5" width="5.5703125" style="1" customWidth="1"/>
    <col min="6" max="6" width="4.85546875" style="1" customWidth="1"/>
    <col min="7" max="7" width="6" style="1" customWidth="1"/>
    <col min="8" max="10" width="4.85546875" style="1" customWidth="1"/>
    <col min="11" max="11" width="5.7109375" style="1" customWidth="1"/>
    <col min="12" max="14" width="4.85546875" style="1" customWidth="1"/>
    <col min="15" max="15" width="5.28515625" style="1" customWidth="1"/>
    <col min="16" max="17" width="4.85546875" style="1" customWidth="1"/>
    <col min="18" max="18" width="5.7109375" style="1" customWidth="1"/>
    <col min="19" max="19" width="5.5703125" style="1" customWidth="1"/>
    <col min="20" max="20" width="6.28515625" style="1" customWidth="1"/>
    <col min="21" max="21" width="6" style="1" customWidth="1"/>
    <col min="22" max="24" width="6.85546875" style="1" customWidth="1"/>
    <col min="25" max="16384" width="9.140625" style="1"/>
  </cols>
  <sheetData>
    <row r="9" spans="2:24" x14ac:dyDescent="0.2">
      <c r="B9" s="199" t="s">
        <v>179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</row>
    <row r="12" spans="2:24" x14ac:dyDescent="0.2">
      <c r="B12" s="1" t="s">
        <v>171</v>
      </c>
    </row>
    <row r="14" spans="2:24" x14ac:dyDescent="0.2">
      <c r="B14" s="1" t="s">
        <v>199</v>
      </c>
    </row>
    <row r="16" spans="2:24" x14ac:dyDescent="0.2">
      <c r="B16" s="1" t="s">
        <v>205</v>
      </c>
    </row>
    <row r="17" spans="1:24" x14ac:dyDescent="0.2">
      <c r="V17" s="213" t="s">
        <v>191</v>
      </c>
      <c r="W17" s="213"/>
      <c r="X17" s="213"/>
    </row>
    <row r="18" spans="1:24" ht="40.5" customHeight="1" x14ac:dyDescent="0.2">
      <c r="A18" s="192" t="s">
        <v>0</v>
      </c>
      <c r="B18" s="192" t="s">
        <v>54</v>
      </c>
      <c r="C18" s="192" t="s">
        <v>5</v>
      </c>
      <c r="D18" s="192"/>
      <c r="E18" s="192"/>
      <c r="F18" s="192" t="s">
        <v>4</v>
      </c>
      <c r="G18" s="192"/>
      <c r="H18" s="192"/>
      <c r="I18" s="192"/>
      <c r="J18" s="192"/>
      <c r="K18" s="192"/>
      <c r="L18" s="192"/>
      <c r="M18" s="192"/>
      <c r="N18" s="192"/>
      <c r="O18" s="200" t="s">
        <v>24</v>
      </c>
      <c r="P18" s="201"/>
      <c r="Q18" s="201"/>
      <c r="R18" s="201"/>
      <c r="S18" s="202"/>
      <c r="T18" s="196" t="s">
        <v>28</v>
      </c>
      <c r="U18" s="196"/>
      <c r="V18" s="200" t="s">
        <v>29</v>
      </c>
      <c r="W18" s="201"/>
      <c r="X18" s="202"/>
    </row>
    <row r="19" spans="1:24" ht="15" customHeight="1" x14ac:dyDescent="0.2">
      <c r="A19" s="195"/>
      <c r="B19" s="192"/>
      <c r="C19" s="193" t="s">
        <v>6</v>
      </c>
      <c r="D19" s="193" t="s">
        <v>7</v>
      </c>
      <c r="E19" s="193" t="s">
        <v>8</v>
      </c>
      <c r="F19" s="206" t="s">
        <v>11</v>
      </c>
      <c r="G19" s="203" t="s">
        <v>9</v>
      </c>
      <c r="H19" s="204"/>
      <c r="I19" s="205"/>
      <c r="J19" s="211" t="s">
        <v>15</v>
      </c>
      <c r="K19" s="208" t="s">
        <v>10</v>
      </c>
      <c r="L19" s="209"/>
      <c r="M19" s="209"/>
      <c r="N19" s="210"/>
      <c r="O19" s="211" t="s">
        <v>25</v>
      </c>
      <c r="P19" s="200" t="s">
        <v>41</v>
      </c>
      <c r="Q19" s="201"/>
      <c r="R19" s="201"/>
      <c r="S19" s="202"/>
      <c r="T19" s="196"/>
      <c r="U19" s="196"/>
      <c r="V19" s="197" t="s">
        <v>30</v>
      </c>
      <c r="W19" s="197"/>
      <c r="X19" s="198" t="s">
        <v>33</v>
      </c>
    </row>
    <row r="20" spans="1:24" ht="114" customHeight="1" x14ac:dyDescent="0.2">
      <c r="A20" s="195"/>
      <c r="B20" s="192"/>
      <c r="C20" s="193"/>
      <c r="D20" s="194"/>
      <c r="E20" s="194"/>
      <c r="F20" s="207"/>
      <c r="G20" s="117" t="s">
        <v>14</v>
      </c>
      <c r="H20" s="118" t="s">
        <v>12</v>
      </c>
      <c r="I20" s="118" t="s">
        <v>13</v>
      </c>
      <c r="J20" s="212"/>
      <c r="K20" s="5" t="s">
        <v>16</v>
      </c>
      <c r="L20" s="3" t="s">
        <v>17</v>
      </c>
      <c r="M20" s="3" t="s">
        <v>18</v>
      </c>
      <c r="N20" s="3" t="s">
        <v>19</v>
      </c>
      <c r="O20" s="212"/>
      <c r="P20" s="3" t="s">
        <v>20</v>
      </c>
      <c r="Q20" s="3" t="s">
        <v>21</v>
      </c>
      <c r="R20" s="6" t="s">
        <v>22</v>
      </c>
      <c r="S20" s="5" t="s">
        <v>23</v>
      </c>
      <c r="T20" s="117" t="s">
        <v>26</v>
      </c>
      <c r="U20" s="7" t="s">
        <v>27</v>
      </c>
      <c r="V20" s="4" t="s">
        <v>31</v>
      </c>
      <c r="W20" s="4" t="s">
        <v>32</v>
      </c>
      <c r="X20" s="198"/>
    </row>
    <row r="21" spans="1:24" x14ac:dyDescent="0.2">
      <c r="A21" s="24" t="s">
        <v>34</v>
      </c>
      <c r="B21" s="24" t="s">
        <v>35</v>
      </c>
      <c r="C21" s="24">
        <v>1</v>
      </c>
      <c r="D21" s="24">
        <v>2</v>
      </c>
      <c r="E21" s="24">
        <v>3</v>
      </c>
      <c r="F21" s="24">
        <v>4</v>
      </c>
      <c r="G21" s="24">
        <v>5</v>
      </c>
      <c r="H21" s="24">
        <v>6</v>
      </c>
      <c r="I21" s="24">
        <v>7</v>
      </c>
      <c r="J21" s="24">
        <v>8</v>
      </c>
      <c r="K21" s="24">
        <v>9</v>
      </c>
      <c r="L21" s="24">
        <v>10</v>
      </c>
      <c r="M21" s="24">
        <v>11</v>
      </c>
      <c r="N21" s="24">
        <v>12</v>
      </c>
      <c r="O21" s="24">
        <v>13</v>
      </c>
      <c r="P21" s="24">
        <v>14</v>
      </c>
      <c r="Q21" s="24">
        <v>15</v>
      </c>
      <c r="R21" s="24">
        <v>16</v>
      </c>
      <c r="S21" s="24">
        <v>17</v>
      </c>
      <c r="T21" s="24">
        <v>18</v>
      </c>
      <c r="U21" s="24">
        <v>19</v>
      </c>
      <c r="V21" s="24">
        <v>20</v>
      </c>
      <c r="W21" s="24">
        <v>21</v>
      </c>
      <c r="X21" s="24">
        <v>22</v>
      </c>
    </row>
    <row r="22" spans="1:24" ht="27" customHeight="1" x14ac:dyDescent="0.2">
      <c r="A22" s="189" t="s">
        <v>1</v>
      </c>
      <c r="B22" s="189"/>
      <c r="C22" s="128">
        <f>SUM(C23:C27)</f>
        <v>18</v>
      </c>
      <c r="D22" s="128">
        <f t="shared" ref="D22:E22" si="0">SUM(D23:D27)</f>
        <v>107</v>
      </c>
      <c r="E22" s="128">
        <f t="shared" si="0"/>
        <v>94</v>
      </c>
      <c r="F22" s="128">
        <f>SUM(F23:F27)</f>
        <v>207</v>
      </c>
      <c r="G22" s="128">
        <f t="shared" ref="G22:I22" si="1">SUM(G23:G27)</f>
        <v>92</v>
      </c>
      <c r="H22" s="128">
        <f t="shared" si="1"/>
        <v>74</v>
      </c>
      <c r="I22" s="128">
        <f t="shared" si="1"/>
        <v>41</v>
      </c>
      <c r="J22" s="128">
        <f t="shared" ref="J22" si="2">SUM(J23:J27)</f>
        <v>208</v>
      </c>
      <c r="K22" s="128">
        <f t="shared" ref="K22" si="3">SUM(K23:K27)</f>
        <v>92</v>
      </c>
      <c r="L22" s="128">
        <f t="shared" ref="L22" si="4">SUM(L23:L27)</f>
        <v>75</v>
      </c>
      <c r="M22" s="128">
        <f t="shared" ref="M22" si="5">SUM(M23:M27)</f>
        <v>41</v>
      </c>
      <c r="N22" s="128">
        <f t="shared" ref="N22" si="6">SUM(N23:N27)</f>
        <v>0</v>
      </c>
      <c r="O22" s="128">
        <f t="shared" ref="O22" si="7">SUM(O23:O27)</f>
        <v>92</v>
      </c>
      <c r="P22" s="128">
        <f t="shared" ref="P22" si="8">SUM(P23:P27)</f>
        <v>86</v>
      </c>
      <c r="Q22" s="128">
        <f t="shared" ref="Q22" si="9">SUM(Q23:Q27)</f>
        <v>6</v>
      </c>
      <c r="R22" s="128">
        <f t="shared" ref="R22" si="10">SUM(R23:R27)</f>
        <v>0</v>
      </c>
      <c r="S22" s="128">
        <f t="shared" ref="S22" si="11">SUM(S23:S27)</f>
        <v>0</v>
      </c>
      <c r="T22" s="128">
        <f t="shared" ref="T22" si="12">SUM(T23:T27)</f>
        <v>0</v>
      </c>
      <c r="U22" s="128">
        <f t="shared" ref="U22" si="13">SUM(U23:U27)</f>
        <v>0</v>
      </c>
      <c r="V22" s="128">
        <f t="shared" ref="V22" si="14">SUM(V23:V27)</f>
        <v>2</v>
      </c>
      <c r="W22" s="133">
        <f t="shared" ref="W22" si="15">SUM(W23:W27)</f>
        <v>0.3</v>
      </c>
      <c r="X22" s="128">
        <f t="shared" ref="X22" si="16">SUM(X23:X27)</f>
        <v>0</v>
      </c>
    </row>
    <row r="23" spans="1:24" x14ac:dyDescent="0.2">
      <c r="A23" s="8">
        <v>1</v>
      </c>
      <c r="B23" s="2" t="s">
        <v>173</v>
      </c>
      <c r="C23" s="180">
        <v>0</v>
      </c>
      <c r="D23" s="2">
        <v>0</v>
      </c>
      <c r="E23" s="2">
        <v>0</v>
      </c>
      <c r="F23" s="126">
        <f t="shared" ref="F23:F27" si="17">SUM(G23:I23)</f>
        <v>0</v>
      </c>
      <c r="G23" s="125">
        <v>0</v>
      </c>
      <c r="H23" s="125">
        <v>0</v>
      </c>
      <c r="I23" s="125">
        <v>0</v>
      </c>
      <c r="J23" s="126">
        <f t="shared" ref="J23:J31" si="18">SUM(K23:N23)</f>
        <v>0</v>
      </c>
      <c r="K23" s="125"/>
      <c r="L23" s="125"/>
      <c r="M23" s="125">
        <v>0</v>
      </c>
      <c r="N23" s="129">
        <v>0</v>
      </c>
      <c r="O23" s="2">
        <f t="shared" ref="O23:O27" si="19">SUM(P23:S23)</f>
        <v>0</v>
      </c>
      <c r="P23" s="129">
        <v>0</v>
      </c>
      <c r="Q23" s="129">
        <v>0</v>
      </c>
      <c r="R23" s="129">
        <v>0</v>
      </c>
      <c r="S23" s="129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</row>
    <row r="24" spans="1:24" x14ac:dyDescent="0.2">
      <c r="A24" s="8">
        <v>2</v>
      </c>
      <c r="B24" s="2" t="s">
        <v>174</v>
      </c>
      <c r="C24" s="180">
        <v>3</v>
      </c>
      <c r="D24" s="2">
        <v>20</v>
      </c>
      <c r="E24" s="2">
        <v>18</v>
      </c>
      <c r="F24" s="126">
        <f t="shared" si="17"/>
        <v>1</v>
      </c>
      <c r="G24" s="125">
        <v>1</v>
      </c>
      <c r="H24" s="125">
        <v>0</v>
      </c>
      <c r="I24" s="125">
        <v>0</v>
      </c>
      <c r="J24" s="126">
        <f t="shared" si="18"/>
        <v>1</v>
      </c>
      <c r="K24" s="125">
        <v>1</v>
      </c>
      <c r="L24" s="125">
        <v>0</v>
      </c>
      <c r="M24" s="125">
        <v>0</v>
      </c>
      <c r="N24" s="129">
        <v>0</v>
      </c>
      <c r="O24" s="2">
        <f t="shared" si="19"/>
        <v>1</v>
      </c>
      <c r="P24" s="129">
        <v>1</v>
      </c>
      <c r="Q24" s="129">
        <v>0</v>
      </c>
      <c r="R24" s="129">
        <v>0</v>
      </c>
      <c r="S24" s="129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</row>
    <row r="25" spans="1:24" x14ac:dyDescent="0.2">
      <c r="A25" s="8">
        <v>3</v>
      </c>
      <c r="B25" s="2" t="s">
        <v>175</v>
      </c>
      <c r="C25" s="180">
        <v>3</v>
      </c>
      <c r="D25" s="2">
        <v>22</v>
      </c>
      <c r="E25" s="2">
        <v>20</v>
      </c>
      <c r="F25" s="126">
        <f t="shared" si="17"/>
        <v>19</v>
      </c>
      <c r="G25" s="125">
        <v>19</v>
      </c>
      <c r="H25" s="125">
        <v>0</v>
      </c>
      <c r="I25" s="125">
        <v>0</v>
      </c>
      <c r="J25" s="126">
        <f t="shared" si="18"/>
        <v>19</v>
      </c>
      <c r="K25" s="125">
        <v>19</v>
      </c>
      <c r="L25" s="125">
        <v>0</v>
      </c>
      <c r="M25" s="125">
        <v>0</v>
      </c>
      <c r="N25" s="129">
        <v>0</v>
      </c>
      <c r="O25" s="2">
        <f t="shared" si="19"/>
        <v>19</v>
      </c>
      <c r="P25" s="129">
        <v>17</v>
      </c>
      <c r="Q25" s="129">
        <v>2</v>
      </c>
      <c r="R25" s="129">
        <v>0</v>
      </c>
      <c r="S25" s="129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1:24" x14ac:dyDescent="0.2">
      <c r="A26" s="71">
        <v>4</v>
      </c>
      <c r="B26" s="2" t="s">
        <v>176</v>
      </c>
      <c r="C26" s="180">
        <v>12</v>
      </c>
      <c r="D26" s="2">
        <v>65</v>
      </c>
      <c r="E26" s="2">
        <v>56</v>
      </c>
      <c r="F26" s="126">
        <f t="shared" si="17"/>
        <v>187</v>
      </c>
      <c r="G26" s="125">
        <v>72</v>
      </c>
      <c r="H26" s="125">
        <v>74</v>
      </c>
      <c r="I26" s="125">
        <v>41</v>
      </c>
      <c r="J26" s="126">
        <f t="shared" si="18"/>
        <v>188</v>
      </c>
      <c r="K26" s="125">
        <v>72</v>
      </c>
      <c r="L26" s="125">
        <v>75</v>
      </c>
      <c r="M26" s="125">
        <v>41</v>
      </c>
      <c r="N26" s="129">
        <v>0</v>
      </c>
      <c r="O26" s="2">
        <f t="shared" si="19"/>
        <v>72</v>
      </c>
      <c r="P26" s="129">
        <v>68</v>
      </c>
      <c r="Q26" s="129">
        <v>4</v>
      </c>
      <c r="R26" s="129">
        <v>0</v>
      </c>
      <c r="S26" s="129">
        <v>0</v>
      </c>
      <c r="T26" s="2">
        <v>0</v>
      </c>
      <c r="U26" s="2">
        <v>0</v>
      </c>
      <c r="V26" s="180">
        <v>2</v>
      </c>
      <c r="W26" s="180">
        <v>0.3</v>
      </c>
      <c r="X26" s="2">
        <v>0</v>
      </c>
    </row>
    <row r="27" spans="1:24" x14ac:dyDescent="0.2">
      <c r="A27" s="71">
        <v>5</v>
      </c>
      <c r="B27" s="2" t="s">
        <v>177</v>
      </c>
      <c r="C27" s="180">
        <v>0</v>
      </c>
      <c r="D27" s="2">
        <v>0</v>
      </c>
      <c r="E27" s="2">
        <v>0</v>
      </c>
      <c r="F27" s="126">
        <f t="shared" si="17"/>
        <v>0</v>
      </c>
      <c r="G27" s="125">
        <v>0</v>
      </c>
      <c r="H27" s="125">
        <v>0</v>
      </c>
      <c r="I27" s="125">
        <v>0</v>
      </c>
      <c r="J27" s="126">
        <v>0</v>
      </c>
      <c r="K27" s="130">
        <v>0</v>
      </c>
      <c r="L27" s="129">
        <v>0</v>
      </c>
      <c r="M27" s="129">
        <v>0</v>
      </c>
      <c r="N27" s="129">
        <v>0</v>
      </c>
      <c r="O27" s="2">
        <f t="shared" si="19"/>
        <v>0</v>
      </c>
      <c r="P27" s="129">
        <v>0</v>
      </c>
      <c r="Q27" s="129">
        <v>0</v>
      </c>
      <c r="R27" s="129">
        <v>0</v>
      </c>
      <c r="S27" s="129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1:24" ht="22.5" customHeight="1" x14ac:dyDescent="0.2">
      <c r="A28" s="190" t="s">
        <v>2</v>
      </c>
      <c r="B28" s="190"/>
      <c r="C28" s="127">
        <f>SUM(C29:C31)</f>
        <v>8</v>
      </c>
      <c r="D28" s="127">
        <f t="shared" ref="D28:E28" si="20">SUM(D29:D31)</f>
        <v>70</v>
      </c>
      <c r="E28" s="127">
        <f t="shared" si="20"/>
        <v>47</v>
      </c>
      <c r="F28" s="127">
        <f>SUM(F29:F31)</f>
        <v>64</v>
      </c>
      <c r="G28" s="127">
        <f t="shared" ref="G28:X28" si="21">SUM(G29:G31)</f>
        <v>64</v>
      </c>
      <c r="H28" s="127">
        <f t="shared" si="21"/>
        <v>0</v>
      </c>
      <c r="I28" s="127">
        <f t="shared" si="21"/>
        <v>0</v>
      </c>
      <c r="J28" s="127">
        <f t="shared" si="21"/>
        <v>64</v>
      </c>
      <c r="K28" s="127">
        <f t="shared" si="21"/>
        <v>63</v>
      </c>
      <c r="L28" s="127">
        <f t="shared" si="21"/>
        <v>0</v>
      </c>
      <c r="M28" s="127">
        <f t="shared" si="21"/>
        <v>0</v>
      </c>
      <c r="N28" s="127">
        <f t="shared" si="21"/>
        <v>1</v>
      </c>
      <c r="O28" s="127">
        <f t="shared" si="21"/>
        <v>63</v>
      </c>
      <c r="P28" s="127">
        <f t="shared" si="21"/>
        <v>61</v>
      </c>
      <c r="Q28" s="127">
        <f t="shared" si="21"/>
        <v>2</v>
      </c>
      <c r="R28" s="127">
        <f t="shared" si="21"/>
        <v>0</v>
      </c>
      <c r="S28" s="127">
        <f t="shared" si="21"/>
        <v>0</v>
      </c>
      <c r="T28" s="127">
        <f t="shared" si="21"/>
        <v>2</v>
      </c>
      <c r="U28" s="127">
        <f t="shared" si="21"/>
        <v>42.900000000000006</v>
      </c>
      <c r="V28" s="127">
        <f t="shared" si="21"/>
        <v>7</v>
      </c>
      <c r="W28" s="127">
        <f t="shared" si="21"/>
        <v>6</v>
      </c>
      <c r="X28" s="127">
        <f t="shared" si="21"/>
        <v>0</v>
      </c>
    </row>
    <row r="29" spans="1:24" x14ac:dyDescent="0.2">
      <c r="A29" s="8">
        <v>1</v>
      </c>
      <c r="B29" s="2" t="s">
        <v>175</v>
      </c>
      <c r="C29" s="2">
        <v>0</v>
      </c>
      <c r="D29" s="2">
        <v>0</v>
      </c>
      <c r="E29" s="2">
        <v>0</v>
      </c>
      <c r="F29" s="2">
        <f>SUM(G29:I29)</f>
        <v>0</v>
      </c>
      <c r="G29" s="129">
        <v>0</v>
      </c>
      <c r="H29" s="129">
        <v>0</v>
      </c>
      <c r="I29" s="129">
        <v>0</v>
      </c>
      <c r="J29" s="126">
        <f t="shared" si="18"/>
        <v>0</v>
      </c>
      <c r="K29" s="129">
        <v>0</v>
      </c>
      <c r="L29" s="129">
        <v>0</v>
      </c>
      <c r="M29" s="129">
        <v>0</v>
      </c>
      <c r="N29" s="129">
        <v>0</v>
      </c>
      <c r="O29" s="2">
        <f>SUM(P29:S29)</f>
        <v>0</v>
      </c>
      <c r="P29" s="129">
        <v>0</v>
      </c>
      <c r="Q29" s="129">
        <v>0</v>
      </c>
      <c r="R29" s="129">
        <v>0</v>
      </c>
      <c r="S29" s="129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1:24" x14ac:dyDescent="0.2">
      <c r="A30" s="8">
        <v>2</v>
      </c>
      <c r="B30" s="2" t="s">
        <v>176</v>
      </c>
      <c r="C30" s="180">
        <v>4</v>
      </c>
      <c r="D30" s="2">
        <v>40</v>
      </c>
      <c r="E30" s="2">
        <v>28</v>
      </c>
      <c r="F30" s="2">
        <f t="shared" ref="F30:F31" si="22">SUM(G30:I30)</f>
        <v>54</v>
      </c>
      <c r="G30" s="125">
        <v>54</v>
      </c>
      <c r="H30" s="129">
        <v>0</v>
      </c>
      <c r="I30" s="129">
        <v>0</v>
      </c>
      <c r="J30" s="126">
        <f t="shared" si="18"/>
        <v>54</v>
      </c>
      <c r="K30" s="125">
        <v>54</v>
      </c>
      <c r="L30" s="129">
        <v>0</v>
      </c>
      <c r="M30" s="129">
        <v>0</v>
      </c>
      <c r="N30" s="129">
        <v>0</v>
      </c>
      <c r="O30" s="2">
        <f t="shared" ref="O30:O31" si="23">SUM(P30:S30)</f>
        <v>54</v>
      </c>
      <c r="P30" s="129">
        <v>54</v>
      </c>
      <c r="Q30" s="129">
        <v>0</v>
      </c>
      <c r="R30" s="129">
        <v>0</v>
      </c>
      <c r="S30" s="129">
        <v>0</v>
      </c>
      <c r="T30" s="2">
        <v>1</v>
      </c>
      <c r="U30" s="2">
        <v>23.6</v>
      </c>
      <c r="V30" s="2">
        <v>5</v>
      </c>
      <c r="W30" s="2">
        <v>0.9</v>
      </c>
      <c r="X30" s="2">
        <v>0</v>
      </c>
    </row>
    <row r="31" spans="1:24" x14ac:dyDescent="0.2">
      <c r="A31" s="8">
        <v>3</v>
      </c>
      <c r="B31" s="2" t="s">
        <v>80</v>
      </c>
      <c r="C31" s="180">
        <v>4</v>
      </c>
      <c r="D31" s="2">
        <v>30</v>
      </c>
      <c r="E31" s="2">
        <v>19</v>
      </c>
      <c r="F31" s="2">
        <f t="shared" si="22"/>
        <v>10</v>
      </c>
      <c r="G31" s="125">
        <v>10</v>
      </c>
      <c r="H31" s="129">
        <v>0</v>
      </c>
      <c r="I31" s="129">
        <v>0</v>
      </c>
      <c r="J31" s="126">
        <f t="shared" si="18"/>
        <v>10</v>
      </c>
      <c r="K31" s="125">
        <v>9</v>
      </c>
      <c r="L31" s="129">
        <v>0</v>
      </c>
      <c r="M31" s="129">
        <v>0</v>
      </c>
      <c r="N31" s="129">
        <v>1</v>
      </c>
      <c r="O31" s="2">
        <f t="shared" si="23"/>
        <v>9</v>
      </c>
      <c r="P31" s="129">
        <v>7</v>
      </c>
      <c r="Q31" s="129">
        <v>2</v>
      </c>
      <c r="R31" s="129">
        <v>0</v>
      </c>
      <c r="S31" s="129">
        <v>0</v>
      </c>
      <c r="T31" s="2">
        <v>1</v>
      </c>
      <c r="U31" s="2">
        <v>19.3</v>
      </c>
      <c r="V31" s="180">
        <v>2</v>
      </c>
      <c r="W31" s="180">
        <v>5.0999999999999996</v>
      </c>
      <c r="X31" s="2">
        <v>0</v>
      </c>
    </row>
    <row r="32" spans="1:24" ht="15" customHeight="1" x14ac:dyDescent="0.2">
      <c r="A32" s="191" t="s">
        <v>3</v>
      </c>
      <c r="B32" s="191"/>
      <c r="C32" s="131">
        <f>SUM(C22+C28)</f>
        <v>26</v>
      </c>
      <c r="D32" s="131">
        <f t="shared" ref="D32:E32" si="24">SUM(D22+D28)</f>
        <v>177</v>
      </c>
      <c r="E32" s="131">
        <f t="shared" si="24"/>
        <v>141</v>
      </c>
      <c r="F32" s="131">
        <f>SUM(F22+F28)</f>
        <v>271</v>
      </c>
      <c r="G32" s="131">
        <f t="shared" ref="G32:X32" si="25">SUM(G22+G28)</f>
        <v>156</v>
      </c>
      <c r="H32" s="131">
        <f t="shared" si="25"/>
        <v>74</v>
      </c>
      <c r="I32" s="131">
        <f t="shared" si="25"/>
        <v>41</v>
      </c>
      <c r="J32" s="131">
        <f t="shared" si="25"/>
        <v>272</v>
      </c>
      <c r="K32" s="131">
        <f t="shared" si="25"/>
        <v>155</v>
      </c>
      <c r="L32" s="131">
        <f t="shared" si="25"/>
        <v>75</v>
      </c>
      <c r="M32" s="131">
        <f t="shared" si="25"/>
        <v>41</v>
      </c>
      <c r="N32" s="131">
        <f t="shared" si="25"/>
        <v>1</v>
      </c>
      <c r="O32" s="131">
        <f t="shared" si="25"/>
        <v>155</v>
      </c>
      <c r="P32" s="131">
        <f t="shared" si="25"/>
        <v>147</v>
      </c>
      <c r="Q32" s="131">
        <f t="shared" si="25"/>
        <v>8</v>
      </c>
      <c r="R32" s="131">
        <f t="shared" si="25"/>
        <v>0</v>
      </c>
      <c r="S32" s="131">
        <f t="shared" si="25"/>
        <v>0</v>
      </c>
      <c r="T32" s="131">
        <f t="shared" si="25"/>
        <v>2</v>
      </c>
      <c r="U32" s="132">
        <f t="shared" si="25"/>
        <v>42.900000000000006</v>
      </c>
      <c r="V32" s="131">
        <f t="shared" si="25"/>
        <v>9</v>
      </c>
      <c r="W32" s="132">
        <f t="shared" si="25"/>
        <v>6.3</v>
      </c>
      <c r="X32" s="131">
        <f t="shared" si="25"/>
        <v>0</v>
      </c>
    </row>
  </sheetData>
  <mergeCells count="23">
    <mergeCell ref="T18:U19"/>
    <mergeCell ref="V19:W19"/>
    <mergeCell ref="X19:X20"/>
    <mergeCell ref="B9:X9"/>
    <mergeCell ref="V18:X18"/>
    <mergeCell ref="F18:N18"/>
    <mergeCell ref="G19:I19"/>
    <mergeCell ref="F19:F20"/>
    <mergeCell ref="K19:N19"/>
    <mergeCell ref="J19:J20"/>
    <mergeCell ref="O18:S18"/>
    <mergeCell ref="O19:O20"/>
    <mergeCell ref="P19:S19"/>
    <mergeCell ref="V17:X17"/>
    <mergeCell ref="A22:B22"/>
    <mergeCell ref="A28:B28"/>
    <mergeCell ref="A32:B32"/>
    <mergeCell ref="C18:E18"/>
    <mergeCell ref="C19:C20"/>
    <mergeCell ref="D19:D20"/>
    <mergeCell ref="E19:E20"/>
    <mergeCell ref="A18:A20"/>
    <mergeCell ref="B18:B20"/>
  </mergeCells>
  <pageMargins left="0.7" right="0.7" top="0.42" bottom="0.2" header="0.3" footer="0.3"/>
  <pageSetup paperSize="9" scale="8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8"/>
  <sheetViews>
    <sheetView showGridLines="0" workbookViewId="0">
      <selection activeCell="T27" sqref="T27"/>
    </sheetView>
  </sheetViews>
  <sheetFormatPr defaultRowHeight="12" x14ac:dyDescent="0.2"/>
  <cols>
    <col min="1" max="1" width="3.42578125" style="10" customWidth="1"/>
    <col min="2" max="2" width="23.5703125" style="10" customWidth="1"/>
    <col min="3" max="3" width="6.28515625" style="10" customWidth="1"/>
    <col min="4" max="4" width="7.5703125" style="10" customWidth="1"/>
    <col min="5" max="5" width="6.28515625" style="10" customWidth="1"/>
    <col min="6" max="6" width="8" style="10" customWidth="1"/>
    <col min="7" max="7" width="6.28515625" style="10" customWidth="1"/>
    <col min="8" max="8" width="8.42578125" style="10" customWidth="1"/>
    <col min="9" max="9" width="6.28515625" style="10" customWidth="1"/>
    <col min="10" max="10" width="8" style="10" customWidth="1"/>
    <col min="11" max="11" width="7.42578125" style="10" customWidth="1"/>
    <col min="12" max="12" width="8" style="10" customWidth="1"/>
    <col min="13" max="24" width="6.28515625" style="10" customWidth="1"/>
    <col min="25" max="25" width="10.28515625" style="10" customWidth="1"/>
    <col min="26" max="16384" width="9.140625" style="10"/>
  </cols>
  <sheetData>
    <row r="1" spans="1:49" ht="12.75" x14ac:dyDescent="0.2">
      <c r="R1" s="11"/>
      <c r="S1" s="11"/>
    </row>
    <row r="2" spans="1:49" ht="12.75" x14ac:dyDescent="0.2">
      <c r="N2" s="12"/>
      <c r="O2" s="12"/>
      <c r="T2" s="12"/>
      <c r="U2" s="12"/>
      <c r="V2" s="13"/>
      <c r="W2" s="14"/>
      <c r="X2" s="14"/>
      <c r="Y2" s="14"/>
      <c r="Z2" s="14"/>
      <c r="AA2" s="14"/>
    </row>
    <row r="3" spans="1:49" ht="12.75" x14ac:dyDescent="0.2">
      <c r="N3" s="12"/>
      <c r="O3" s="12"/>
      <c r="T3" s="12"/>
      <c r="U3" s="12"/>
      <c r="V3" s="13"/>
      <c r="W3" s="14"/>
      <c r="X3" s="14"/>
      <c r="Y3" s="14"/>
      <c r="Z3" s="14"/>
      <c r="AA3" s="14"/>
    </row>
    <row r="4" spans="1:49" ht="12.75" x14ac:dyDescent="0.2">
      <c r="N4" s="12"/>
      <c r="O4" s="12"/>
      <c r="T4" s="12"/>
      <c r="U4" s="12"/>
      <c r="V4" s="13"/>
      <c r="W4" s="14"/>
      <c r="X4" s="14"/>
      <c r="Y4" s="14"/>
      <c r="Z4" s="14"/>
      <c r="AA4" s="14"/>
    </row>
    <row r="5" spans="1:49" ht="12.75" x14ac:dyDescent="0.2">
      <c r="N5" s="12"/>
      <c r="O5" s="12"/>
      <c r="T5" s="12"/>
      <c r="U5" s="12"/>
      <c r="V5" s="13"/>
      <c r="W5" s="14"/>
      <c r="X5" s="14"/>
      <c r="Y5" s="14"/>
      <c r="Z5" s="14"/>
      <c r="AA5" s="14"/>
    </row>
    <row r="6" spans="1:49" customFormat="1" ht="15" x14ac:dyDescent="0.25">
      <c r="B6" s="230" t="s">
        <v>36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49" customFormat="1" ht="15" x14ac:dyDescent="0.25"/>
    <row r="8" spans="1:49" customFormat="1" ht="15" x14ac:dyDescent="0.25">
      <c r="B8" s="231" t="s">
        <v>178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 customFormat="1" ht="15" x14ac:dyDescent="0.25">
      <c r="L9" s="10"/>
      <c r="M9" s="10"/>
    </row>
    <row r="10" spans="1:49" customFormat="1" ht="15" x14ac:dyDescent="0.25">
      <c r="B10" s="231" t="s">
        <v>201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19"/>
      <c r="P10" s="19"/>
      <c r="Q10" s="19"/>
      <c r="R10" s="19"/>
      <c r="S10" s="19"/>
      <c r="T10" s="19"/>
      <c r="U10" s="19"/>
      <c r="V10" s="19"/>
    </row>
    <row r="11" spans="1:49" customFormat="1" ht="15" x14ac:dyDescent="0.25">
      <c r="L11" s="10"/>
      <c r="M11" s="10"/>
    </row>
    <row r="12" spans="1:49" customFormat="1" ht="15" x14ac:dyDescent="0.25">
      <c r="B12" s="231" t="s">
        <v>211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19"/>
      <c r="P12" s="19"/>
      <c r="Q12" s="19"/>
      <c r="R12" s="19"/>
      <c r="S12" s="19"/>
    </row>
    <row r="13" spans="1:49" customFormat="1" ht="15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9"/>
      <c r="P13" s="19"/>
      <c r="Q13" s="19"/>
      <c r="R13" s="19"/>
      <c r="S13" s="19"/>
      <c r="V13" s="213" t="s">
        <v>191</v>
      </c>
      <c r="W13" s="213"/>
      <c r="X13" s="213"/>
    </row>
    <row r="14" spans="1:49" ht="14.25" customHeight="1" x14ac:dyDescent="0.2">
      <c r="A14" s="270" t="s">
        <v>0</v>
      </c>
      <c r="B14" s="232" t="s">
        <v>54</v>
      </c>
      <c r="C14" s="220" t="s">
        <v>47</v>
      </c>
      <c r="D14" s="220"/>
      <c r="E14" s="220"/>
      <c r="F14" s="220"/>
      <c r="G14" s="220"/>
      <c r="H14" s="220"/>
      <c r="I14" s="220" t="s">
        <v>48</v>
      </c>
      <c r="J14" s="220"/>
      <c r="K14" s="220" t="s">
        <v>40</v>
      </c>
      <c r="L14" s="220"/>
      <c r="M14" s="220" t="s">
        <v>196</v>
      </c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</row>
    <row r="15" spans="1:49" ht="66" customHeight="1" x14ac:dyDescent="0.2">
      <c r="A15" s="270"/>
      <c r="B15" s="232"/>
      <c r="C15" s="241" t="s">
        <v>38</v>
      </c>
      <c r="D15" s="243"/>
      <c r="E15" s="241" t="s">
        <v>39</v>
      </c>
      <c r="F15" s="243"/>
      <c r="G15" s="241" t="s">
        <v>25</v>
      </c>
      <c r="H15" s="243"/>
      <c r="I15" s="220"/>
      <c r="J15" s="220"/>
      <c r="K15" s="220"/>
      <c r="L15" s="220"/>
      <c r="M15" s="220" t="s">
        <v>42</v>
      </c>
      <c r="N15" s="220"/>
      <c r="O15" s="220" t="s">
        <v>43</v>
      </c>
      <c r="P15" s="220"/>
      <c r="Q15" s="220" t="s">
        <v>44</v>
      </c>
      <c r="R15" s="220"/>
      <c r="S15" s="220" t="s">
        <v>45</v>
      </c>
      <c r="T15" s="220"/>
      <c r="U15" s="220" t="s">
        <v>53</v>
      </c>
      <c r="V15" s="220"/>
      <c r="W15" s="270" t="s">
        <v>46</v>
      </c>
      <c r="X15" s="270"/>
    </row>
    <row r="16" spans="1:49" ht="20.25" customHeight="1" x14ac:dyDescent="0.2">
      <c r="A16" s="270"/>
      <c r="B16" s="232"/>
      <c r="C16" s="39" t="s">
        <v>31</v>
      </c>
      <c r="D16" s="39" t="s">
        <v>32</v>
      </c>
      <c r="E16" s="39" t="s">
        <v>31</v>
      </c>
      <c r="F16" s="39" t="s">
        <v>32</v>
      </c>
      <c r="G16" s="39" t="s">
        <v>31</v>
      </c>
      <c r="H16" s="39" t="s">
        <v>32</v>
      </c>
      <c r="I16" s="39" t="s">
        <v>31</v>
      </c>
      <c r="J16" s="39" t="s">
        <v>32</v>
      </c>
      <c r="K16" s="39" t="s">
        <v>31</v>
      </c>
      <c r="L16" s="39" t="s">
        <v>32</v>
      </c>
      <c r="M16" s="39" t="s">
        <v>31</v>
      </c>
      <c r="N16" s="39" t="s">
        <v>32</v>
      </c>
      <c r="O16" s="39" t="s">
        <v>31</v>
      </c>
      <c r="P16" s="39" t="s">
        <v>32</v>
      </c>
      <c r="Q16" s="39" t="s">
        <v>31</v>
      </c>
      <c r="R16" s="39" t="s">
        <v>32</v>
      </c>
      <c r="S16" s="39" t="s">
        <v>31</v>
      </c>
      <c r="T16" s="39" t="s">
        <v>32</v>
      </c>
      <c r="U16" s="39" t="s">
        <v>31</v>
      </c>
      <c r="V16" s="39" t="s">
        <v>32</v>
      </c>
      <c r="W16" s="39" t="s">
        <v>31</v>
      </c>
      <c r="X16" s="39" t="s">
        <v>32</v>
      </c>
    </row>
    <row r="17" spans="1:24" ht="12.75" x14ac:dyDescent="0.2">
      <c r="A17" s="40" t="s">
        <v>34</v>
      </c>
      <c r="B17" s="41" t="s">
        <v>35</v>
      </c>
      <c r="C17" s="41">
        <v>1</v>
      </c>
      <c r="D17" s="41">
        <v>2</v>
      </c>
      <c r="E17" s="41">
        <v>3</v>
      </c>
      <c r="F17" s="41">
        <v>4</v>
      </c>
      <c r="G17" s="41">
        <v>5</v>
      </c>
      <c r="H17" s="41">
        <v>6</v>
      </c>
      <c r="I17" s="41">
        <v>7</v>
      </c>
      <c r="J17" s="41">
        <v>8</v>
      </c>
      <c r="K17" s="41">
        <v>9</v>
      </c>
      <c r="L17" s="41">
        <v>10</v>
      </c>
      <c r="M17" s="41">
        <v>11</v>
      </c>
      <c r="N17" s="41">
        <v>12</v>
      </c>
      <c r="O17" s="41">
        <v>13</v>
      </c>
      <c r="P17" s="41">
        <v>14</v>
      </c>
      <c r="Q17" s="41">
        <v>15</v>
      </c>
      <c r="R17" s="41">
        <v>16</v>
      </c>
      <c r="S17" s="41">
        <v>17</v>
      </c>
      <c r="T17" s="41">
        <v>18</v>
      </c>
      <c r="U17" s="41">
        <v>19</v>
      </c>
      <c r="V17" s="41">
        <v>20</v>
      </c>
      <c r="W17" s="41">
        <v>21</v>
      </c>
      <c r="X17" s="41">
        <v>22</v>
      </c>
    </row>
    <row r="18" spans="1:24" ht="26.25" customHeight="1" x14ac:dyDescent="0.2">
      <c r="A18" s="272" t="s">
        <v>1</v>
      </c>
      <c r="B18" s="273"/>
      <c r="C18" s="144">
        <f>SUM(C19:C23)</f>
        <v>144</v>
      </c>
      <c r="D18" s="147">
        <f t="shared" ref="D18:X18" si="0">SUM(D19:D23)</f>
        <v>1568.1999999999998</v>
      </c>
      <c r="E18" s="144">
        <f t="shared" si="0"/>
        <v>86</v>
      </c>
      <c r="F18" s="147">
        <f t="shared" si="0"/>
        <v>1975.2</v>
      </c>
      <c r="G18" s="144">
        <f t="shared" si="0"/>
        <v>230</v>
      </c>
      <c r="H18" s="147">
        <f t="shared" si="0"/>
        <v>3543.3999999999996</v>
      </c>
      <c r="I18" s="144">
        <f t="shared" si="0"/>
        <v>86</v>
      </c>
      <c r="J18" s="147">
        <f t="shared" si="0"/>
        <v>1975.2</v>
      </c>
      <c r="K18" s="144">
        <f t="shared" si="0"/>
        <v>144</v>
      </c>
      <c r="L18" s="147">
        <f t="shared" si="0"/>
        <v>1568.1999999999998</v>
      </c>
      <c r="M18" s="144">
        <f t="shared" si="0"/>
        <v>2</v>
      </c>
      <c r="N18" s="147">
        <f t="shared" si="0"/>
        <v>0.3</v>
      </c>
      <c r="O18" s="144">
        <f t="shared" si="0"/>
        <v>50</v>
      </c>
      <c r="P18" s="147">
        <f t="shared" si="0"/>
        <v>580.59999999999991</v>
      </c>
      <c r="Q18" s="144">
        <f t="shared" si="0"/>
        <v>82</v>
      </c>
      <c r="R18" s="147">
        <f t="shared" si="0"/>
        <v>987.3</v>
      </c>
      <c r="S18" s="144">
        <f t="shared" si="0"/>
        <v>10</v>
      </c>
      <c r="T18" s="147">
        <f t="shared" si="0"/>
        <v>0</v>
      </c>
      <c r="U18" s="144">
        <f t="shared" si="0"/>
        <v>0</v>
      </c>
      <c r="V18" s="147">
        <f t="shared" si="0"/>
        <v>0</v>
      </c>
      <c r="W18" s="144">
        <f t="shared" si="0"/>
        <v>0</v>
      </c>
      <c r="X18" s="147">
        <f t="shared" si="0"/>
        <v>0</v>
      </c>
    </row>
    <row r="19" spans="1:24" ht="12.75" x14ac:dyDescent="0.2">
      <c r="A19" s="42">
        <v>1</v>
      </c>
      <c r="B19" s="75" t="s">
        <v>173</v>
      </c>
      <c r="C19" s="172">
        <v>0</v>
      </c>
      <c r="D19" s="173">
        <v>0</v>
      </c>
      <c r="E19" s="172">
        <v>0</v>
      </c>
      <c r="F19" s="173">
        <v>0</v>
      </c>
      <c r="G19" s="172">
        <f>SUM(C19+E19)</f>
        <v>0</v>
      </c>
      <c r="H19" s="173">
        <f>SUM(D19+F19)</f>
        <v>0</v>
      </c>
      <c r="I19" s="172">
        <v>0</v>
      </c>
      <c r="J19" s="173">
        <v>0</v>
      </c>
      <c r="K19" s="172">
        <f>SUM(G19-I19)</f>
        <v>0</v>
      </c>
      <c r="L19" s="173">
        <f>SUM(H19-J19)</f>
        <v>0</v>
      </c>
      <c r="M19" s="172">
        <v>0</v>
      </c>
      <c r="N19" s="172">
        <v>0</v>
      </c>
      <c r="O19" s="172">
        <v>0</v>
      </c>
      <c r="P19" s="173">
        <v>0</v>
      </c>
      <c r="Q19" s="172">
        <v>0</v>
      </c>
      <c r="R19" s="173">
        <v>0</v>
      </c>
      <c r="S19" s="172">
        <v>0</v>
      </c>
      <c r="T19" s="172">
        <v>0</v>
      </c>
      <c r="U19" s="172">
        <v>0</v>
      </c>
      <c r="V19" s="174">
        <v>0</v>
      </c>
      <c r="W19" s="174">
        <v>0</v>
      </c>
      <c r="X19" s="174">
        <v>0</v>
      </c>
    </row>
    <row r="20" spans="1:24" ht="12.75" x14ac:dyDescent="0.2">
      <c r="A20" s="42">
        <v>2</v>
      </c>
      <c r="B20" s="75" t="s">
        <v>174</v>
      </c>
      <c r="C20" s="134">
        <f>SUM(M20+O20+Q20+S20+U20+W20)</f>
        <v>4</v>
      </c>
      <c r="D20" s="134">
        <f>SUM(N20+P20+R20+T20+V20+X20)</f>
        <v>40.799999999999997</v>
      </c>
      <c r="E20" s="134">
        <v>7</v>
      </c>
      <c r="F20" s="138">
        <v>147.30000000000001</v>
      </c>
      <c r="G20" s="137">
        <f t="shared" ref="G20:G23" si="1">SUM(C20+E20)</f>
        <v>11</v>
      </c>
      <c r="H20" s="138">
        <f>SUM(D20+F20)</f>
        <v>188.10000000000002</v>
      </c>
      <c r="I20" s="134">
        <v>7</v>
      </c>
      <c r="J20" s="138">
        <v>147.30000000000001</v>
      </c>
      <c r="K20" s="137">
        <f t="shared" ref="K20:K23" si="2">SUM(G20-I20)</f>
        <v>4</v>
      </c>
      <c r="L20" s="138">
        <f t="shared" ref="L20:L22" si="3">SUM(H20-J20)</f>
        <v>40.800000000000011</v>
      </c>
      <c r="M20" s="134">
        <v>0</v>
      </c>
      <c r="N20" s="134">
        <v>0</v>
      </c>
      <c r="O20" s="134">
        <v>0</v>
      </c>
      <c r="P20" s="134">
        <v>0</v>
      </c>
      <c r="Q20" s="134">
        <v>4</v>
      </c>
      <c r="R20" s="134">
        <v>40.799999999999997</v>
      </c>
      <c r="S20" s="134">
        <v>0</v>
      </c>
      <c r="T20" s="134">
        <v>0</v>
      </c>
      <c r="U20" s="134">
        <v>0</v>
      </c>
      <c r="V20" s="135">
        <v>0</v>
      </c>
      <c r="W20" s="135">
        <v>0</v>
      </c>
      <c r="X20" s="135">
        <v>0</v>
      </c>
    </row>
    <row r="21" spans="1:24" ht="12.75" x14ac:dyDescent="0.2">
      <c r="A21" s="42">
        <v>3</v>
      </c>
      <c r="B21" s="75" t="s">
        <v>175</v>
      </c>
      <c r="C21" s="108">
        <f t="shared" ref="C21:C27" si="4">SUM(M21+O21+Q21+S21+U21+W21)</f>
        <v>7</v>
      </c>
      <c r="D21" s="134">
        <f t="shared" ref="D21:D23" si="5">SUM(N21+P21+R21+T21+V21+X21)</f>
        <v>62.8</v>
      </c>
      <c r="E21" s="134">
        <v>2</v>
      </c>
      <c r="F21" s="138">
        <v>985.6</v>
      </c>
      <c r="G21" s="137">
        <f t="shared" si="1"/>
        <v>9</v>
      </c>
      <c r="H21" s="138">
        <f>SUM(D21+F21)</f>
        <v>1048.4000000000001</v>
      </c>
      <c r="I21" s="134">
        <v>2</v>
      </c>
      <c r="J21" s="138">
        <v>985.6</v>
      </c>
      <c r="K21" s="137">
        <f t="shared" si="2"/>
        <v>7</v>
      </c>
      <c r="L21" s="138">
        <f t="shared" si="3"/>
        <v>62.800000000000068</v>
      </c>
      <c r="M21" s="134">
        <v>0</v>
      </c>
      <c r="N21" s="134">
        <v>0</v>
      </c>
      <c r="O21" s="134">
        <v>3</v>
      </c>
      <c r="P21" s="134">
        <v>62.8</v>
      </c>
      <c r="Q21" s="134">
        <v>0</v>
      </c>
      <c r="R21" s="138">
        <v>0</v>
      </c>
      <c r="S21" s="108">
        <v>4</v>
      </c>
      <c r="T21" s="134">
        <v>0</v>
      </c>
      <c r="U21" s="134">
        <v>0</v>
      </c>
      <c r="V21" s="135">
        <v>0</v>
      </c>
      <c r="W21" s="135">
        <v>0</v>
      </c>
      <c r="X21" s="135">
        <v>0</v>
      </c>
    </row>
    <row r="22" spans="1:24" ht="12.75" x14ac:dyDescent="0.2">
      <c r="A22" s="42">
        <v>4</v>
      </c>
      <c r="B22" s="75" t="s">
        <v>176</v>
      </c>
      <c r="C22" s="108">
        <f t="shared" si="4"/>
        <v>133</v>
      </c>
      <c r="D22" s="134">
        <f t="shared" si="5"/>
        <v>1464.6</v>
      </c>
      <c r="E22" s="134">
        <v>77</v>
      </c>
      <c r="F22" s="138">
        <v>842.3</v>
      </c>
      <c r="G22" s="137">
        <f t="shared" si="1"/>
        <v>210</v>
      </c>
      <c r="H22" s="138">
        <f>SUM(D22+F22)</f>
        <v>2306.8999999999996</v>
      </c>
      <c r="I22" s="134">
        <v>77</v>
      </c>
      <c r="J22" s="138">
        <v>842.3</v>
      </c>
      <c r="K22" s="137">
        <f t="shared" si="2"/>
        <v>133</v>
      </c>
      <c r="L22" s="138">
        <f t="shared" si="3"/>
        <v>1464.5999999999997</v>
      </c>
      <c r="M22" s="134">
        <v>2</v>
      </c>
      <c r="N22" s="134">
        <v>0.3</v>
      </c>
      <c r="O22" s="134">
        <v>47</v>
      </c>
      <c r="P22" s="134">
        <v>517.79999999999995</v>
      </c>
      <c r="Q22" s="134">
        <v>78</v>
      </c>
      <c r="R22" s="134">
        <v>946.5</v>
      </c>
      <c r="S22" s="108">
        <v>6</v>
      </c>
      <c r="T22" s="134">
        <v>0</v>
      </c>
      <c r="U22" s="134">
        <v>0</v>
      </c>
      <c r="V22" s="135">
        <v>0</v>
      </c>
      <c r="W22" s="135">
        <v>0</v>
      </c>
      <c r="X22" s="135">
        <v>0</v>
      </c>
    </row>
    <row r="23" spans="1:24" ht="12.75" x14ac:dyDescent="0.2">
      <c r="A23" s="42">
        <v>5</v>
      </c>
      <c r="B23" s="75" t="s">
        <v>52</v>
      </c>
      <c r="C23" s="134">
        <f t="shared" si="4"/>
        <v>0</v>
      </c>
      <c r="D23" s="134">
        <f t="shared" si="5"/>
        <v>0</v>
      </c>
      <c r="E23" s="134">
        <v>0</v>
      </c>
      <c r="F23" s="134">
        <v>0</v>
      </c>
      <c r="G23" s="137">
        <f t="shared" si="1"/>
        <v>0</v>
      </c>
      <c r="H23" s="138">
        <f>SUM(D23+F23)</f>
        <v>0</v>
      </c>
      <c r="I23" s="134">
        <v>0</v>
      </c>
      <c r="J23" s="134">
        <v>0</v>
      </c>
      <c r="K23" s="137">
        <f t="shared" si="2"/>
        <v>0</v>
      </c>
      <c r="L23" s="138">
        <f>SUM(H23-J23)</f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5">
        <v>0</v>
      </c>
      <c r="W23" s="135">
        <v>0</v>
      </c>
      <c r="X23" s="135">
        <v>0</v>
      </c>
    </row>
    <row r="24" spans="1:24" ht="24" customHeight="1" x14ac:dyDescent="0.2">
      <c r="A24" s="272" t="s">
        <v>2</v>
      </c>
      <c r="B24" s="273"/>
      <c r="C24" s="148">
        <f>SUM(C25:C27)</f>
        <v>63</v>
      </c>
      <c r="D24" s="145">
        <f t="shared" ref="D24:X24" si="6">SUM(D25:D27)</f>
        <v>269.2</v>
      </c>
      <c r="E24" s="148">
        <f t="shared" si="6"/>
        <v>15</v>
      </c>
      <c r="F24" s="145">
        <f t="shared" si="6"/>
        <v>470.7</v>
      </c>
      <c r="G24" s="148">
        <f t="shared" si="6"/>
        <v>78</v>
      </c>
      <c r="H24" s="145">
        <f t="shared" si="6"/>
        <v>739.9</v>
      </c>
      <c r="I24" s="148">
        <f t="shared" si="6"/>
        <v>15</v>
      </c>
      <c r="J24" s="145">
        <f t="shared" si="6"/>
        <v>470.7</v>
      </c>
      <c r="K24" s="148">
        <f t="shared" si="6"/>
        <v>63</v>
      </c>
      <c r="L24" s="145">
        <f t="shared" si="6"/>
        <v>269.20000000000005</v>
      </c>
      <c r="M24" s="148">
        <f t="shared" si="6"/>
        <v>7</v>
      </c>
      <c r="N24" s="145">
        <f t="shared" si="6"/>
        <v>6</v>
      </c>
      <c r="O24" s="148">
        <f t="shared" si="6"/>
        <v>4</v>
      </c>
      <c r="P24" s="145">
        <f t="shared" si="6"/>
        <v>27.6</v>
      </c>
      <c r="Q24" s="148">
        <f t="shared" si="6"/>
        <v>48</v>
      </c>
      <c r="R24" s="145">
        <f t="shared" si="6"/>
        <v>235.6</v>
      </c>
      <c r="S24" s="148">
        <f t="shared" si="6"/>
        <v>4</v>
      </c>
      <c r="T24" s="145">
        <f t="shared" si="6"/>
        <v>0</v>
      </c>
      <c r="U24" s="148">
        <f t="shared" si="6"/>
        <v>0</v>
      </c>
      <c r="V24" s="145">
        <f t="shared" si="6"/>
        <v>0</v>
      </c>
      <c r="W24" s="148">
        <f t="shared" si="6"/>
        <v>0</v>
      </c>
      <c r="X24" s="145">
        <f t="shared" si="6"/>
        <v>0</v>
      </c>
    </row>
    <row r="25" spans="1:24" ht="12.75" x14ac:dyDescent="0.2">
      <c r="A25" s="42">
        <v>1</v>
      </c>
      <c r="B25" s="111" t="s">
        <v>175</v>
      </c>
      <c r="C25" s="108">
        <f t="shared" si="4"/>
        <v>0</v>
      </c>
      <c r="D25" s="134">
        <f>SUM(N25+P25+R25+T25+V25+X25)</f>
        <v>0</v>
      </c>
      <c r="E25" s="134">
        <v>0</v>
      </c>
      <c r="F25" s="134">
        <v>0</v>
      </c>
      <c r="G25" s="137">
        <f t="shared" ref="G25:H27" si="7">SUM(C25+E25)</f>
        <v>0</v>
      </c>
      <c r="H25" s="138">
        <f t="shared" si="7"/>
        <v>0</v>
      </c>
      <c r="I25" s="134"/>
      <c r="J25" s="134"/>
      <c r="K25" s="137">
        <f t="shared" ref="K25" si="8">SUM(G25-I25)</f>
        <v>0</v>
      </c>
      <c r="L25" s="138">
        <f t="shared" ref="L25" si="9">SUM(H25-J25)</f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5">
        <v>0</v>
      </c>
      <c r="W25" s="135">
        <v>0</v>
      </c>
      <c r="X25" s="135">
        <v>0</v>
      </c>
    </row>
    <row r="26" spans="1:24" ht="12.75" x14ac:dyDescent="0.2">
      <c r="A26" s="42">
        <v>2</v>
      </c>
      <c r="B26" s="111" t="s">
        <v>176</v>
      </c>
      <c r="C26" s="108">
        <f t="shared" si="4"/>
        <v>39</v>
      </c>
      <c r="D26" s="134">
        <f t="shared" ref="D26:D27" si="10">SUM(N26+P26+R26+T26+V26+X26)</f>
        <v>26.6</v>
      </c>
      <c r="E26" s="134">
        <v>13</v>
      </c>
      <c r="F26" s="138">
        <v>465.9</v>
      </c>
      <c r="G26" s="137">
        <f t="shared" si="7"/>
        <v>52</v>
      </c>
      <c r="H26" s="138">
        <f t="shared" si="7"/>
        <v>492.5</v>
      </c>
      <c r="I26" s="134">
        <v>13</v>
      </c>
      <c r="J26" s="138">
        <v>465.9</v>
      </c>
      <c r="K26" s="137">
        <f t="shared" ref="K26:K27" si="11">SUM(G26-I26)</f>
        <v>39</v>
      </c>
      <c r="L26" s="138">
        <f t="shared" ref="L26:L27" si="12">SUM(H26-J26)</f>
        <v>26.600000000000023</v>
      </c>
      <c r="M26" s="134">
        <v>5</v>
      </c>
      <c r="N26" s="134">
        <v>0.9</v>
      </c>
      <c r="O26" s="134">
        <v>1</v>
      </c>
      <c r="P26" s="138">
        <v>11.3</v>
      </c>
      <c r="Q26" s="134">
        <v>33</v>
      </c>
      <c r="R26" s="134">
        <v>14.4</v>
      </c>
      <c r="S26" s="134">
        <v>0</v>
      </c>
      <c r="T26" s="134">
        <v>0</v>
      </c>
      <c r="U26" s="134">
        <v>0</v>
      </c>
      <c r="V26" s="135">
        <v>0</v>
      </c>
      <c r="W26" s="135">
        <v>0</v>
      </c>
      <c r="X26" s="135">
        <v>0</v>
      </c>
    </row>
    <row r="27" spans="1:24" ht="12.75" x14ac:dyDescent="0.2">
      <c r="A27" s="42">
        <v>3</v>
      </c>
      <c r="B27" s="111" t="s">
        <v>52</v>
      </c>
      <c r="C27" s="108">
        <f t="shared" si="4"/>
        <v>24</v>
      </c>
      <c r="D27" s="134">
        <f t="shared" si="10"/>
        <v>242.6</v>
      </c>
      <c r="E27" s="134">
        <v>2</v>
      </c>
      <c r="F27" s="134">
        <v>4.8</v>
      </c>
      <c r="G27" s="137">
        <f t="shared" si="7"/>
        <v>26</v>
      </c>
      <c r="H27" s="138">
        <f t="shared" si="7"/>
        <v>247.4</v>
      </c>
      <c r="I27" s="134">
        <v>2</v>
      </c>
      <c r="J27" s="134">
        <v>4.8</v>
      </c>
      <c r="K27" s="137">
        <f t="shared" si="11"/>
        <v>24</v>
      </c>
      <c r="L27" s="138">
        <f t="shared" si="12"/>
        <v>242.6</v>
      </c>
      <c r="M27" s="134">
        <v>2</v>
      </c>
      <c r="N27" s="134">
        <v>5.0999999999999996</v>
      </c>
      <c r="O27" s="134">
        <v>3</v>
      </c>
      <c r="P27" s="134">
        <v>16.3</v>
      </c>
      <c r="Q27" s="134">
        <v>15</v>
      </c>
      <c r="R27" s="138">
        <v>221.2</v>
      </c>
      <c r="S27" s="134">
        <v>4</v>
      </c>
      <c r="T27" s="134">
        <v>0</v>
      </c>
      <c r="U27" s="134">
        <v>0</v>
      </c>
      <c r="V27" s="135">
        <v>0</v>
      </c>
      <c r="W27" s="135">
        <v>0</v>
      </c>
      <c r="X27" s="135">
        <v>0</v>
      </c>
    </row>
    <row r="28" spans="1:24" ht="15" customHeight="1" x14ac:dyDescent="0.2">
      <c r="A28" s="271" t="s">
        <v>3</v>
      </c>
      <c r="B28" s="271"/>
      <c r="C28" s="149">
        <f>SUM(C18+C24)</f>
        <v>207</v>
      </c>
      <c r="D28" s="146">
        <f t="shared" ref="D28:X28" si="13">SUM(D18+D24)</f>
        <v>1837.3999999999999</v>
      </c>
      <c r="E28" s="149">
        <f t="shared" si="13"/>
        <v>101</v>
      </c>
      <c r="F28" s="146">
        <f t="shared" si="13"/>
        <v>2445.9</v>
      </c>
      <c r="G28" s="149">
        <f t="shared" si="13"/>
        <v>308</v>
      </c>
      <c r="H28" s="146">
        <f t="shared" si="13"/>
        <v>4283.2999999999993</v>
      </c>
      <c r="I28" s="149">
        <f t="shared" si="13"/>
        <v>101</v>
      </c>
      <c r="J28" s="146">
        <f t="shared" si="13"/>
        <v>2445.9</v>
      </c>
      <c r="K28" s="149">
        <f t="shared" si="13"/>
        <v>207</v>
      </c>
      <c r="L28" s="146">
        <f t="shared" si="13"/>
        <v>1837.3999999999999</v>
      </c>
      <c r="M28" s="149">
        <f t="shared" si="13"/>
        <v>9</v>
      </c>
      <c r="N28" s="146">
        <f t="shared" si="13"/>
        <v>6.3</v>
      </c>
      <c r="O28" s="149">
        <f t="shared" si="13"/>
        <v>54</v>
      </c>
      <c r="P28" s="146">
        <f t="shared" si="13"/>
        <v>608.19999999999993</v>
      </c>
      <c r="Q28" s="149">
        <f t="shared" si="13"/>
        <v>130</v>
      </c>
      <c r="R28" s="146">
        <f t="shared" si="13"/>
        <v>1222.8999999999999</v>
      </c>
      <c r="S28" s="159">
        <f t="shared" si="13"/>
        <v>14</v>
      </c>
      <c r="T28" s="146">
        <f t="shared" si="13"/>
        <v>0</v>
      </c>
      <c r="U28" s="149">
        <f t="shared" si="13"/>
        <v>0</v>
      </c>
      <c r="V28" s="146">
        <f t="shared" si="13"/>
        <v>0</v>
      </c>
      <c r="W28" s="149">
        <f t="shared" si="13"/>
        <v>0</v>
      </c>
      <c r="X28" s="146">
        <f t="shared" si="13"/>
        <v>0</v>
      </c>
    </row>
    <row r="61" s="20" customFormat="1" ht="15" x14ac:dyDescent="0.2"/>
    <row r="62" s="20" customFormat="1" ht="15" x14ac:dyDescent="0.2"/>
    <row r="63" s="20" customFormat="1" ht="15" x14ac:dyDescent="0.2"/>
    <row r="64" s="20" customFormat="1" ht="15" x14ac:dyDescent="0.2"/>
    <row r="65" s="20" customFormat="1" ht="15" x14ac:dyDescent="0.2"/>
    <row r="66" s="20" customFormat="1" ht="15" x14ac:dyDescent="0.2"/>
    <row r="67" s="20" customFormat="1" ht="15" x14ac:dyDescent="0.2"/>
    <row r="68" s="20" customFormat="1" ht="15" x14ac:dyDescent="0.2"/>
    <row r="69" s="20" customFormat="1" ht="15" x14ac:dyDescent="0.2"/>
    <row r="70" s="20" customFormat="1" ht="15" x14ac:dyDescent="0.2"/>
    <row r="71" s="20" customFormat="1" ht="15" x14ac:dyDescent="0.2"/>
    <row r="72" s="20" customFormat="1" ht="15" x14ac:dyDescent="0.2"/>
    <row r="73" s="20" customFormat="1" ht="15" x14ac:dyDescent="0.2"/>
    <row r="74" s="20" customFormat="1" ht="15" x14ac:dyDescent="0.2"/>
    <row r="75" s="20" customFormat="1" ht="15" x14ac:dyDescent="0.2"/>
    <row r="76" s="20" customFormat="1" ht="15" x14ac:dyDescent="0.2"/>
    <row r="77" s="20" customFormat="1" ht="15" x14ac:dyDescent="0.2"/>
    <row r="78" s="20" customFormat="1" ht="15" x14ac:dyDescent="0.2"/>
    <row r="79" s="20" customFormat="1" ht="15" x14ac:dyDescent="0.2"/>
    <row r="80" s="20" customFormat="1" ht="15" x14ac:dyDescent="0.2"/>
    <row r="81" s="20" customFormat="1" ht="15" x14ac:dyDescent="0.2"/>
    <row r="82" s="20" customFormat="1" ht="15" x14ac:dyDescent="0.2"/>
    <row r="83" s="20" customFormat="1" ht="15" x14ac:dyDescent="0.2"/>
    <row r="84" s="20" customFormat="1" ht="15" x14ac:dyDescent="0.2"/>
    <row r="85" s="20" customFormat="1" ht="15" x14ac:dyDescent="0.2"/>
    <row r="86" s="20" customFormat="1" ht="15" x14ac:dyDescent="0.2"/>
    <row r="87" s="20" customFormat="1" ht="15" x14ac:dyDescent="0.2"/>
    <row r="88" s="20" customFormat="1" ht="15" x14ac:dyDescent="0.2"/>
    <row r="89" s="20" customFormat="1" ht="15" x14ac:dyDescent="0.2"/>
    <row r="90" s="20" customFormat="1" ht="15" x14ac:dyDescent="0.2"/>
    <row r="91" s="20" customFormat="1" ht="15" x14ac:dyDescent="0.2"/>
    <row r="92" s="20" customFormat="1" ht="15" x14ac:dyDescent="0.2"/>
    <row r="93" s="20" customFormat="1" ht="15" x14ac:dyDescent="0.2"/>
    <row r="94" s="20" customFormat="1" ht="15" x14ac:dyDescent="0.2"/>
    <row r="95" s="20" customFormat="1" ht="15" x14ac:dyDescent="0.2"/>
    <row r="96" s="20" customFormat="1" ht="15" x14ac:dyDescent="0.2"/>
    <row r="97" s="20" customFormat="1" ht="15" x14ac:dyDescent="0.2"/>
    <row r="98" s="20" customFormat="1" ht="15" x14ac:dyDescent="0.2"/>
    <row r="99" s="20" customFormat="1" ht="15" x14ac:dyDescent="0.2"/>
    <row r="100" s="20" customFormat="1" ht="15" x14ac:dyDescent="0.2"/>
    <row r="101" s="20" customFormat="1" ht="15" x14ac:dyDescent="0.2"/>
    <row r="102" s="20" customFormat="1" ht="15" x14ac:dyDescent="0.2"/>
    <row r="103" s="20" customFormat="1" ht="15" x14ac:dyDescent="0.2"/>
    <row r="104" s="20" customFormat="1" ht="15" x14ac:dyDescent="0.2"/>
    <row r="105" s="20" customFormat="1" ht="15" x14ac:dyDescent="0.2"/>
    <row r="106" s="20" customFormat="1" ht="15" x14ac:dyDescent="0.2"/>
    <row r="107" s="20" customFormat="1" ht="15" x14ac:dyDescent="0.2"/>
    <row r="108" s="20" customFormat="1" ht="15" x14ac:dyDescent="0.2"/>
    <row r="109" s="20" customFormat="1" ht="15" x14ac:dyDescent="0.2"/>
    <row r="110" s="20" customFormat="1" ht="15" x14ac:dyDescent="0.2"/>
    <row r="111" s="20" customFormat="1" ht="15" x14ac:dyDescent="0.2"/>
    <row r="112" s="20" customFormat="1" ht="15" x14ac:dyDescent="0.2"/>
    <row r="113" s="20" customFormat="1" ht="15" x14ac:dyDescent="0.2"/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  <row r="143" s="20" customFormat="1" ht="15" x14ac:dyDescent="0.2"/>
    <row r="144" s="20" customFormat="1" ht="15" x14ac:dyDescent="0.2"/>
    <row r="145" s="20" customFormat="1" ht="15" x14ac:dyDescent="0.2"/>
    <row r="146" s="20" customFormat="1" ht="15" x14ac:dyDescent="0.2"/>
    <row r="147" s="20" customFormat="1" ht="15" x14ac:dyDescent="0.2"/>
    <row r="148" s="20" customFormat="1" ht="15" x14ac:dyDescent="0.2"/>
  </sheetData>
  <mergeCells count="23">
    <mergeCell ref="B8:X8"/>
    <mergeCell ref="B6:X6"/>
    <mergeCell ref="C15:D15"/>
    <mergeCell ref="E15:F15"/>
    <mergeCell ref="G15:H15"/>
    <mergeCell ref="B10:N10"/>
    <mergeCell ref="B12:N12"/>
    <mergeCell ref="K14:L15"/>
    <mergeCell ref="M14:X14"/>
    <mergeCell ref="M15:N15"/>
    <mergeCell ref="O15:P15"/>
    <mergeCell ref="Q15:R15"/>
    <mergeCell ref="S15:T15"/>
    <mergeCell ref="U15:V15"/>
    <mergeCell ref="W15:X15"/>
    <mergeCell ref="V13:X13"/>
    <mergeCell ref="A14:A16"/>
    <mergeCell ref="A28:B28"/>
    <mergeCell ref="B14:B16"/>
    <mergeCell ref="C14:H14"/>
    <mergeCell ref="I14:J15"/>
    <mergeCell ref="A18:B18"/>
    <mergeCell ref="A24:B24"/>
  </mergeCells>
  <pageMargins left="0.25" right="0.25" top="0.75" bottom="0.75" header="0.3" footer="0.3"/>
  <pageSetup paperSize="9" scale="7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2"/>
  <sheetViews>
    <sheetView showGridLines="0" topLeftCell="A6" workbookViewId="0">
      <selection activeCell="C23" sqref="C23"/>
    </sheetView>
  </sheetViews>
  <sheetFormatPr defaultRowHeight="12" x14ac:dyDescent="0.2"/>
  <cols>
    <col min="1" max="1" width="3.42578125" style="10" customWidth="1"/>
    <col min="2" max="2" width="29.85546875" style="10" customWidth="1"/>
    <col min="3" max="3" width="6.7109375" style="10" customWidth="1"/>
    <col min="4" max="4" width="7.5703125" style="10" customWidth="1"/>
    <col min="5" max="5" width="6.7109375" style="10" customWidth="1"/>
    <col min="6" max="6" width="7.5703125" style="10" customWidth="1"/>
    <col min="7" max="11" width="6.7109375" style="10" customWidth="1"/>
    <col min="12" max="12" width="7" style="10" customWidth="1"/>
    <col min="13" max="15" width="6.7109375" style="10" customWidth="1"/>
    <col min="16" max="16" width="7.7109375" style="10" customWidth="1"/>
    <col min="17" max="17" width="10.28515625" style="10" customWidth="1"/>
    <col min="18" max="16384" width="9.140625" style="10"/>
  </cols>
  <sheetData>
    <row r="1" spans="1:41" ht="12.75" x14ac:dyDescent="0.2">
      <c r="J1" s="11"/>
      <c r="K1" s="11"/>
    </row>
    <row r="2" spans="1:41" ht="12.75" x14ac:dyDescent="0.2">
      <c r="F2" s="12"/>
      <c r="G2" s="12"/>
      <c r="L2" s="12"/>
      <c r="M2" s="12"/>
      <c r="N2" s="13"/>
      <c r="O2" s="14"/>
      <c r="P2" s="14"/>
      <c r="Q2" s="14"/>
      <c r="R2" s="14"/>
      <c r="S2" s="14"/>
    </row>
    <row r="3" spans="1:41" ht="12.75" x14ac:dyDescent="0.2">
      <c r="F3" s="12"/>
      <c r="G3" s="12"/>
      <c r="L3" s="12"/>
      <c r="M3" s="12"/>
      <c r="N3" s="13"/>
      <c r="O3" s="14"/>
      <c r="P3" s="14"/>
      <c r="Q3" s="14"/>
      <c r="R3" s="14"/>
      <c r="S3" s="14"/>
    </row>
    <row r="4" spans="1:41" ht="12.75" x14ac:dyDescent="0.2">
      <c r="F4" s="12"/>
      <c r="G4" s="12"/>
      <c r="L4" s="12"/>
      <c r="M4" s="12"/>
      <c r="N4" s="13"/>
      <c r="O4" s="14"/>
      <c r="P4" s="14"/>
      <c r="Q4" s="14"/>
      <c r="R4" s="14"/>
      <c r="S4" s="14"/>
    </row>
    <row r="5" spans="1:41" ht="12.75" x14ac:dyDescent="0.2">
      <c r="F5" s="12"/>
      <c r="G5" s="12"/>
      <c r="H5" s="274"/>
      <c r="I5" s="274"/>
      <c r="J5" s="274"/>
      <c r="K5" s="274"/>
      <c r="L5" s="274"/>
      <c r="M5" s="274"/>
      <c r="N5" s="274"/>
    </row>
    <row r="6" spans="1:41" x14ac:dyDescent="0.2">
      <c r="F6" s="12"/>
      <c r="G6" s="12"/>
      <c r="H6" s="12"/>
      <c r="I6" s="12"/>
      <c r="J6" s="12"/>
      <c r="K6" s="12"/>
      <c r="L6" s="12"/>
      <c r="M6" s="12"/>
    </row>
    <row r="7" spans="1:41" customFormat="1" ht="15" x14ac:dyDescent="0.25">
      <c r="B7" s="230" t="s">
        <v>36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customFormat="1" ht="15" x14ac:dyDescent="0.25"/>
    <row r="9" spans="1:41" customFormat="1" ht="15" x14ac:dyDescent="0.25">
      <c r="B9" s="16" t="s">
        <v>186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customFormat="1" ht="15" x14ac:dyDescent="0.25">
      <c r="E10" s="10"/>
    </row>
    <row r="11" spans="1:41" customFormat="1" ht="15" x14ac:dyDescent="0.25">
      <c r="B11" s="16" t="s">
        <v>202</v>
      </c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</row>
    <row r="12" spans="1:41" customFormat="1" ht="15" x14ac:dyDescent="0.25">
      <c r="E12" s="10"/>
    </row>
    <row r="13" spans="1:41" customFormat="1" ht="15" x14ac:dyDescent="0.25">
      <c r="B13" s="231" t="s">
        <v>212</v>
      </c>
      <c r="C13" s="231"/>
      <c r="D13" s="231"/>
      <c r="E13" s="231"/>
      <c r="F13" s="231"/>
      <c r="G13" s="19"/>
      <c r="H13" s="19"/>
      <c r="I13" s="19"/>
      <c r="J13" s="19"/>
      <c r="K13" s="19"/>
    </row>
    <row r="14" spans="1:41" customFormat="1" ht="15" x14ac:dyDescent="0.25">
      <c r="B14" s="80"/>
      <c r="C14" s="80"/>
      <c r="D14" s="80"/>
      <c r="E14" s="80"/>
      <c r="F14" s="80"/>
      <c r="G14" s="19"/>
      <c r="H14" s="19"/>
      <c r="I14" s="19"/>
      <c r="J14" s="19"/>
      <c r="K14" s="19"/>
      <c r="N14" s="213" t="s">
        <v>191</v>
      </c>
      <c r="O14" s="213"/>
      <c r="P14" s="213"/>
    </row>
    <row r="15" spans="1:41" ht="15.75" customHeight="1" x14ac:dyDescent="0.2">
      <c r="A15" s="270" t="s">
        <v>0</v>
      </c>
      <c r="B15" s="232" t="s">
        <v>54</v>
      </c>
      <c r="C15" s="221" t="s">
        <v>188</v>
      </c>
      <c r="D15" s="223"/>
      <c r="E15" s="220" t="s">
        <v>197</v>
      </c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</row>
    <row r="16" spans="1:41" ht="66" customHeight="1" x14ac:dyDescent="0.2">
      <c r="A16" s="270"/>
      <c r="B16" s="232"/>
      <c r="C16" s="224"/>
      <c r="D16" s="226"/>
      <c r="E16" s="220" t="s">
        <v>42</v>
      </c>
      <c r="F16" s="220"/>
      <c r="G16" s="220" t="s">
        <v>43</v>
      </c>
      <c r="H16" s="220"/>
      <c r="I16" s="220" t="s">
        <v>44</v>
      </c>
      <c r="J16" s="220"/>
      <c r="K16" s="220" t="s">
        <v>45</v>
      </c>
      <c r="L16" s="220"/>
      <c r="M16" s="220" t="s">
        <v>53</v>
      </c>
      <c r="N16" s="220"/>
      <c r="O16" s="270" t="s">
        <v>46</v>
      </c>
      <c r="P16" s="270"/>
    </row>
    <row r="17" spans="1:16" ht="16.5" customHeight="1" x14ac:dyDescent="0.2">
      <c r="A17" s="270"/>
      <c r="B17" s="232"/>
      <c r="C17" s="81" t="s">
        <v>31</v>
      </c>
      <c r="D17" s="81" t="s">
        <v>32</v>
      </c>
      <c r="E17" s="81" t="s">
        <v>31</v>
      </c>
      <c r="F17" s="81" t="s">
        <v>32</v>
      </c>
      <c r="G17" s="81" t="s">
        <v>31</v>
      </c>
      <c r="H17" s="81" t="s">
        <v>32</v>
      </c>
      <c r="I17" s="81" t="s">
        <v>31</v>
      </c>
      <c r="J17" s="81" t="s">
        <v>32</v>
      </c>
      <c r="K17" s="81" t="s">
        <v>31</v>
      </c>
      <c r="L17" s="81" t="s">
        <v>32</v>
      </c>
      <c r="M17" s="81" t="s">
        <v>31</v>
      </c>
      <c r="N17" s="81" t="s">
        <v>32</v>
      </c>
      <c r="O17" s="81" t="s">
        <v>31</v>
      </c>
      <c r="P17" s="81" t="s">
        <v>32</v>
      </c>
    </row>
    <row r="18" spans="1:16" ht="12.75" x14ac:dyDescent="0.2">
      <c r="A18" s="40" t="s">
        <v>34</v>
      </c>
      <c r="B18" s="82" t="s">
        <v>35</v>
      </c>
      <c r="C18" s="82">
        <v>1</v>
      </c>
      <c r="D18" s="82">
        <v>2</v>
      </c>
      <c r="E18" s="107">
        <v>3</v>
      </c>
      <c r="F18" s="107">
        <v>4</v>
      </c>
      <c r="G18" s="107">
        <v>5</v>
      </c>
      <c r="H18" s="107">
        <v>6</v>
      </c>
      <c r="I18" s="107">
        <v>7</v>
      </c>
      <c r="J18" s="107">
        <v>8</v>
      </c>
      <c r="K18" s="107">
        <v>9</v>
      </c>
      <c r="L18" s="107">
        <v>10</v>
      </c>
      <c r="M18" s="107">
        <v>11</v>
      </c>
      <c r="N18" s="107">
        <v>12</v>
      </c>
      <c r="O18" s="107">
        <v>13</v>
      </c>
      <c r="P18" s="107">
        <v>14</v>
      </c>
    </row>
    <row r="19" spans="1:16" ht="12.75" x14ac:dyDescent="0.2">
      <c r="A19" s="42">
        <v>1</v>
      </c>
      <c r="B19" s="2" t="s">
        <v>92</v>
      </c>
      <c r="C19" s="86">
        <v>29</v>
      </c>
      <c r="D19" s="86">
        <v>8089.7</v>
      </c>
      <c r="E19" s="86">
        <v>2</v>
      </c>
      <c r="F19" s="86">
        <v>83.5</v>
      </c>
      <c r="G19" s="86">
        <v>7</v>
      </c>
      <c r="H19" s="86">
        <v>3668.2</v>
      </c>
      <c r="I19" s="86">
        <v>20</v>
      </c>
      <c r="J19" s="158">
        <v>4338</v>
      </c>
      <c r="K19" s="86">
        <v>0</v>
      </c>
      <c r="L19" s="86">
        <v>0</v>
      </c>
      <c r="M19" s="86">
        <v>0</v>
      </c>
      <c r="N19" s="45">
        <v>0</v>
      </c>
      <c r="O19" s="45">
        <v>0</v>
      </c>
      <c r="P19" s="45">
        <v>0</v>
      </c>
    </row>
    <row r="20" spans="1:16" ht="12.75" x14ac:dyDescent="0.2">
      <c r="A20" s="42">
        <v>2</v>
      </c>
      <c r="B20" s="2" t="s">
        <v>87</v>
      </c>
      <c r="C20" s="164">
        <v>23</v>
      </c>
      <c r="D20" s="164">
        <v>1775.1</v>
      </c>
      <c r="E20" s="86">
        <v>0</v>
      </c>
      <c r="F20" s="86">
        <v>0</v>
      </c>
      <c r="G20" s="86">
        <v>5</v>
      </c>
      <c r="H20" s="86">
        <v>823.1</v>
      </c>
      <c r="I20" s="86">
        <v>18</v>
      </c>
      <c r="J20" s="158">
        <v>952</v>
      </c>
      <c r="K20" s="86">
        <v>0</v>
      </c>
      <c r="L20" s="86">
        <v>0</v>
      </c>
      <c r="M20" s="86">
        <v>0</v>
      </c>
      <c r="N20" s="45">
        <v>0</v>
      </c>
      <c r="O20" s="45">
        <v>0</v>
      </c>
      <c r="P20" s="45">
        <v>0</v>
      </c>
    </row>
    <row r="21" spans="1:16" ht="12.75" x14ac:dyDescent="0.2">
      <c r="A21" s="42">
        <v>3</v>
      </c>
      <c r="B21" s="2" t="s">
        <v>88</v>
      </c>
      <c r="C21" s="164">
        <f t="shared" ref="C21:C22" si="0">SUM(E21+G21+I21+K21+M21+O21)</f>
        <v>0</v>
      </c>
      <c r="D21" s="164">
        <f t="shared" ref="D21:D22" si="1">SUM(F21+H21+J21+L21+N21+P21)</f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45">
        <v>0</v>
      </c>
      <c r="O21" s="45">
        <v>0</v>
      </c>
      <c r="P21" s="45">
        <v>0</v>
      </c>
    </row>
    <row r="22" spans="1:16" ht="12.75" x14ac:dyDescent="0.2">
      <c r="A22" s="42">
        <v>4</v>
      </c>
      <c r="B22" s="2" t="s">
        <v>89</v>
      </c>
      <c r="C22" s="164">
        <f t="shared" si="0"/>
        <v>0</v>
      </c>
      <c r="D22" s="164">
        <f t="shared" si="1"/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45">
        <v>0</v>
      </c>
      <c r="O22" s="45">
        <v>0</v>
      </c>
      <c r="P22" s="45">
        <v>0</v>
      </c>
    </row>
    <row r="23" spans="1:16" ht="12.75" x14ac:dyDescent="0.2">
      <c r="A23" s="271" t="s">
        <v>3</v>
      </c>
      <c r="B23" s="271"/>
      <c r="C23" s="185">
        <f>SUM(C19:C22)</f>
        <v>52</v>
      </c>
      <c r="D23" s="146">
        <f t="shared" ref="D23:P23" si="2">SUM(D19:D22)</f>
        <v>9864.7999999999993</v>
      </c>
      <c r="E23" s="154">
        <f t="shared" si="2"/>
        <v>2</v>
      </c>
      <c r="F23" s="154">
        <f t="shared" si="2"/>
        <v>83.5</v>
      </c>
      <c r="G23" s="154">
        <f t="shared" si="2"/>
        <v>12</v>
      </c>
      <c r="H23" s="154">
        <f t="shared" si="2"/>
        <v>4491.3</v>
      </c>
      <c r="I23" s="154">
        <f t="shared" si="2"/>
        <v>38</v>
      </c>
      <c r="J23" s="146">
        <f t="shared" si="2"/>
        <v>5290</v>
      </c>
      <c r="K23" s="154">
        <f t="shared" si="2"/>
        <v>0</v>
      </c>
      <c r="L23" s="154">
        <f t="shared" si="2"/>
        <v>0</v>
      </c>
      <c r="M23" s="154">
        <f t="shared" si="2"/>
        <v>0</v>
      </c>
      <c r="N23" s="154">
        <f t="shared" si="2"/>
        <v>0</v>
      </c>
      <c r="O23" s="154">
        <f t="shared" si="2"/>
        <v>0</v>
      </c>
      <c r="P23" s="154">
        <f t="shared" si="2"/>
        <v>0</v>
      </c>
    </row>
    <row r="55" s="20" customFormat="1" ht="15" x14ac:dyDescent="0.2"/>
    <row r="56" s="20" customFormat="1" ht="15" x14ac:dyDescent="0.2"/>
    <row r="57" s="20" customFormat="1" ht="15" x14ac:dyDescent="0.2"/>
    <row r="58" s="20" customFormat="1" ht="15" x14ac:dyDescent="0.2"/>
    <row r="59" s="20" customFormat="1" ht="15" x14ac:dyDescent="0.2"/>
    <row r="60" s="20" customFormat="1" ht="15" x14ac:dyDescent="0.2"/>
    <row r="61" s="20" customFormat="1" ht="15" x14ac:dyDescent="0.2"/>
    <row r="62" s="20" customFormat="1" ht="15" x14ac:dyDescent="0.2"/>
    <row r="63" s="20" customFormat="1" ht="15" x14ac:dyDescent="0.2"/>
    <row r="64" s="20" customFormat="1" ht="15" x14ac:dyDescent="0.2"/>
    <row r="65" s="20" customFormat="1" ht="15" x14ac:dyDescent="0.2"/>
    <row r="66" s="20" customFormat="1" ht="15" x14ac:dyDescent="0.2"/>
    <row r="67" s="20" customFormat="1" ht="15" x14ac:dyDescent="0.2"/>
    <row r="68" s="20" customFormat="1" ht="15" x14ac:dyDescent="0.2"/>
    <row r="69" s="20" customFormat="1" ht="15" x14ac:dyDescent="0.2"/>
    <row r="70" s="20" customFormat="1" ht="15" x14ac:dyDescent="0.2"/>
    <row r="71" s="20" customFormat="1" ht="15" x14ac:dyDescent="0.2"/>
    <row r="72" s="20" customFormat="1" ht="15" x14ac:dyDescent="0.2"/>
    <row r="73" s="20" customFormat="1" ht="15" x14ac:dyDescent="0.2"/>
    <row r="74" s="20" customFormat="1" ht="15" x14ac:dyDescent="0.2"/>
    <row r="75" s="20" customFormat="1" ht="15" x14ac:dyDescent="0.2"/>
    <row r="76" s="20" customFormat="1" ht="15" x14ac:dyDescent="0.2"/>
    <row r="77" s="20" customFormat="1" ht="15" x14ac:dyDescent="0.2"/>
    <row r="78" s="20" customFormat="1" ht="15" x14ac:dyDescent="0.2"/>
    <row r="79" s="20" customFormat="1" ht="15" x14ac:dyDescent="0.2"/>
    <row r="80" s="20" customFormat="1" ht="15" x14ac:dyDescent="0.2"/>
    <row r="81" s="20" customFormat="1" ht="15" x14ac:dyDescent="0.2"/>
    <row r="82" s="20" customFormat="1" ht="15" x14ac:dyDescent="0.2"/>
    <row r="83" s="20" customFormat="1" ht="15" x14ac:dyDescent="0.2"/>
    <row r="84" s="20" customFormat="1" ht="15" x14ac:dyDescent="0.2"/>
    <row r="85" s="20" customFormat="1" ht="15" x14ac:dyDescent="0.2"/>
    <row r="86" s="20" customFormat="1" ht="15" x14ac:dyDescent="0.2"/>
    <row r="87" s="20" customFormat="1" ht="15" x14ac:dyDescent="0.2"/>
    <row r="88" s="20" customFormat="1" ht="15" x14ac:dyDescent="0.2"/>
    <row r="89" s="20" customFormat="1" ht="15" x14ac:dyDescent="0.2"/>
    <row r="90" s="20" customFormat="1" ht="15" x14ac:dyDescent="0.2"/>
    <row r="91" s="20" customFormat="1" ht="15" x14ac:dyDescent="0.2"/>
    <row r="92" s="20" customFormat="1" ht="15" x14ac:dyDescent="0.2"/>
    <row r="93" s="20" customFormat="1" ht="15" x14ac:dyDescent="0.2"/>
    <row r="94" s="20" customFormat="1" ht="15" x14ac:dyDescent="0.2"/>
    <row r="95" s="20" customFormat="1" ht="15" x14ac:dyDescent="0.2"/>
    <row r="96" s="20" customFormat="1" ht="15" x14ac:dyDescent="0.2"/>
    <row r="97" s="20" customFormat="1" ht="15" x14ac:dyDescent="0.2"/>
    <row r="98" s="20" customFormat="1" ht="15" x14ac:dyDescent="0.2"/>
    <row r="99" s="20" customFormat="1" ht="15" x14ac:dyDescent="0.2"/>
    <row r="100" s="20" customFormat="1" ht="15" x14ac:dyDescent="0.2"/>
    <row r="101" s="20" customFormat="1" ht="15" x14ac:dyDescent="0.2"/>
    <row r="102" s="20" customFormat="1" ht="15" x14ac:dyDescent="0.2"/>
    <row r="103" s="20" customFormat="1" ht="15" x14ac:dyDescent="0.2"/>
    <row r="104" s="20" customFormat="1" ht="15" x14ac:dyDescent="0.2"/>
    <row r="105" s="20" customFormat="1" ht="15" x14ac:dyDescent="0.2"/>
    <row r="106" s="20" customFormat="1" ht="15" x14ac:dyDescent="0.2"/>
    <row r="107" s="20" customFormat="1" ht="15" x14ac:dyDescent="0.2"/>
    <row r="108" s="20" customFormat="1" ht="15" x14ac:dyDescent="0.2"/>
    <row r="109" s="20" customFormat="1" ht="15" x14ac:dyDescent="0.2"/>
    <row r="110" s="20" customFormat="1" ht="15" x14ac:dyDescent="0.2"/>
    <row r="111" s="20" customFormat="1" ht="15" x14ac:dyDescent="0.2"/>
    <row r="112" s="20" customFormat="1" ht="15" x14ac:dyDescent="0.2"/>
    <row r="113" s="20" customFormat="1" ht="15" x14ac:dyDescent="0.2"/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</sheetData>
  <mergeCells count="15">
    <mergeCell ref="A23:B23"/>
    <mergeCell ref="E16:F16"/>
    <mergeCell ref="C15:D16"/>
    <mergeCell ref="H5:N5"/>
    <mergeCell ref="B7:N7"/>
    <mergeCell ref="B13:F13"/>
    <mergeCell ref="A15:A17"/>
    <mergeCell ref="B15:B17"/>
    <mergeCell ref="E15:P15"/>
    <mergeCell ref="G16:H16"/>
    <mergeCell ref="I16:J16"/>
    <mergeCell ref="K16:L16"/>
    <mergeCell ref="M16:N16"/>
    <mergeCell ref="O16:P16"/>
    <mergeCell ref="N14:P14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showGridLines="0" tabSelected="1" workbookViewId="0">
      <selection activeCell="P21" sqref="P21"/>
    </sheetView>
  </sheetViews>
  <sheetFormatPr defaultRowHeight="12" x14ac:dyDescent="0.2"/>
  <cols>
    <col min="1" max="1" width="3.42578125" style="10" customWidth="1"/>
    <col min="2" max="2" width="23.7109375" style="10" customWidth="1"/>
    <col min="3" max="3" width="6.7109375" style="10" customWidth="1"/>
    <col min="4" max="4" width="8" style="10" customWidth="1"/>
    <col min="5" max="5" width="6.7109375" style="10" customWidth="1"/>
    <col min="6" max="6" width="7.5703125" style="10" customWidth="1"/>
    <col min="7" max="7" width="6.7109375" style="10" customWidth="1"/>
    <col min="8" max="8" width="8.5703125" style="10" customWidth="1"/>
    <col min="9" max="9" width="6.7109375" style="10" customWidth="1"/>
    <col min="10" max="10" width="7.5703125" style="10" customWidth="1"/>
    <col min="11" max="11" width="6.7109375" style="10" customWidth="1"/>
    <col min="12" max="12" width="7.28515625" style="10" customWidth="1"/>
    <col min="13" max="13" width="6.7109375" style="10" customWidth="1"/>
    <col min="14" max="14" width="7.28515625" style="10" customWidth="1"/>
    <col min="15" max="16" width="6.7109375" style="10" customWidth="1"/>
    <col min="17" max="17" width="10.28515625" style="10" customWidth="1"/>
    <col min="18" max="16384" width="9.140625" style="10"/>
  </cols>
  <sheetData>
    <row r="1" spans="1:41" ht="12.75" x14ac:dyDescent="0.2">
      <c r="J1" s="11"/>
      <c r="K1" s="11"/>
    </row>
    <row r="2" spans="1:41" ht="12.75" x14ac:dyDescent="0.2">
      <c r="F2" s="12"/>
      <c r="G2" s="12"/>
      <c r="L2" s="12"/>
      <c r="M2" s="12"/>
      <c r="N2" s="13"/>
      <c r="O2" s="14"/>
      <c r="P2" s="14"/>
      <c r="Q2" s="14"/>
      <c r="R2" s="14"/>
      <c r="S2" s="14"/>
    </row>
    <row r="3" spans="1:41" ht="12.75" x14ac:dyDescent="0.2">
      <c r="F3" s="12"/>
      <c r="G3" s="12"/>
      <c r="L3" s="12"/>
      <c r="M3" s="12"/>
      <c r="N3" s="13"/>
      <c r="O3" s="14"/>
      <c r="P3" s="14"/>
      <c r="Q3" s="14"/>
      <c r="R3" s="14"/>
      <c r="S3" s="14"/>
    </row>
    <row r="4" spans="1:41" ht="12.75" x14ac:dyDescent="0.2">
      <c r="F4" s="12"/>
      <c r="G4" s="12"/>
      <c r="L4" s="12"/>
      <c r="M4" s="12"/>
      <c r="N4" s="13"/>
      <c r="O4" s="14"/>
      <c r="P4" s="14"/>
      <c r="Q4" s="14"/>
      <c r="R4" s="14"/>
      <c r="S4" s="14"/>
    </row>
    <row r="5" spans="1:41" ht="12.75" x14ac:dyDescent="0.2">
      <c r="F5" s="12"/>
      <c r="G5" s="12"/>
      <c r="H5" s="274"/>
      <c r="I5" s="274"/>
      <c r="J5" s="274"/>
      <c r="K5" s="274"/>
      <c r="L5" s="274"/>
      <c r="M5" s="274"/>
      <c r="N5" s="274"/>
    </row>
    <row r="6" spans="1:41" x14ac:dyDescent="0.2">
      <c r="F6" s="12"/>
      <c r="G6" s="12"/>
      <c r="H6" s="12"/>
      <c r="I6" s="12"/>
      <c r="J6" s="12"/>
      <c r="K6" s="12"/>
      <c r="L6" s="12"/>
      <c r="M6" s="12"/>
    </row>
    <row r="7" spans="1:41" customFormat="1" ht="15" x14ac:dyDescent="0.25">
      <c r="B7" s="230" t="s">
        <v>36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customFormat="1" ht="15" x14ac:dyDescent="0.25"/>
    <row r="9" spans="1:41" customFormat="1" ht="15" x14ac:dyDescent="0.25">
      <c r="B9" s="16" t="s">
        <v>187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customFormat="1" ht="15" x14ac:dyDescent="0.25">
      <c r="E10" s="10"/>
    </row>
    <row r="11" spans="1:41" customFormat="1" ht="15" x14ac:dyDescent="0.25">
      <c r="B11" s="16" t="s">
        <v>201</v>
      </c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</row>
    <row r="12" spans="1:41" customFormat="1" ht="15" x14ac:dyDescent="0.25">
      <c r="E12" s="10"/>
    </row>
    <row r="13" spans="1:41" customFormat="1" ht="15" x14ac:dyDescent="0.25">
      <c r="B13" s="231" t="s">
        <v>209</v>
      </c>
      <c r="C13" s="231"/>
      <c r="D13" s="231"/>
      <c r="E13" s="231"/>
      <c r="F13" s="231"/>
      <c r="G13" s="19"/>
      <c r="H13" s="19"/>
      <c r="I13" s="19"/>
      <c r="J13" s="19"/>
      <c r="K13" s="19"/>
    </row>
    <row r="14" spans="1:41" customFormat="1" ht="15" x14ac:dyDescent="0.25">
      <c r="B14" s="92"/>
      <c r="C14" s="92"/>
      <c r="D14" s="92"/>
      <c r="E14" s="92"/>
      <c r="F14" s="92"/>
      <c r="G14" s="19"/>
      <c r="H14" s="19"/>
      <c r="I14" s="19"/>
      <c r="J14" s="19"/>
      <c r="K14" s="19"/>
      <c r="N14" s="213" t="s">
        <v>191</v>
      </c>
      <c r="O14" s="213"/>
      <c r="P14" s="213"/>
    </row>
    <row r="15" spans="1:41" ht="15.75" customHeight="1" x14ac:dyDescent="0.2">
      <c r="A15" s="270" t="s">
        <v>0</v>
      </c>
      <c r="B15" s="232" t="s">
        <v>54</v>
      </c>
      <c r="C15" s="221" t="s">
        <v>188</v>
      </c>
      <c r="D15" s="223"/>
      <c r="E15" s="220" t="s">
        <v>197</v>
      </c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</row>
    <row r="16" spans="1:41" ht="66" customHeight="1" x14ac:dyDescent="0.2">
      <c r="A16" s="270"/>
      <c r="B16" s="232"/>
      <c r="C16" s="224"/>
      <c r="D16" s="226"/>
      <c r="E16" s="220" t="s">
        <v>42</v>
      </c>
      <c r="F16" s="220"/>
      <c r="G16" s="220" t="s">
        <v>43</v>
      </c>
      <c r="H16" s="220"/>
      <c r="I16" s="220" t="s">
        <v>44</v>
      </c>
      <c r="J16" s="220"/>
      <c r="K16" s="220" t="s">
        <v>45</v>
      </c>
      <c r="L16" s="220"/>
      <c r="M16" s="220" t="s">
        <v>53</v>
      </c>
      <c r="N16" s="220"/>
      <c r="O16" s="270" t="s">
        <v>46</v>
      </c>
      <c r="P16" s="270"/>
    </row>
    <row r="17" spans="1:16" ht="16.5" customHeight="1" x14ac:dyDescent="0.2">
      <c r="A17" s="270"/>
      <c r="B17" s="232"/>
      <c r="C17" s="90" t="s">
        <v>31</v>
      </c>
      <c r="D17" s="90" t="s">
        <v>32</v>
      </c>
      <c r="E17" s="90" t="s">
        <v>31</v>
      </c>
      <c r="F17" s="90" t="s">
        <v>32</v>
      </c>
      <c r="G17" s="90" t="s">
        <v>31</v>
      </c>
      <c r="H17" s="90" t="s">
        <v>32</v>
      </c>
      <c r="I17" s="90" t="s">
        <v>31</v>
      </c>
      <c r="J17" s="90" t="s">
        <v>32</v>
      </c>
      <c r="K17" s="90" t="s">
        <v>31</v>
      </c>
      <c r="L17" s="90" t="s">
        <v>32</v>
      </c>
      <c r="M17" s="90" t="s">
        <v>31</v>
      </c>
      <c r="N17" s="90" t="s">
        <v>32</v>
      </c>
      <c r="O17" s="90" t="s">
        <v>31</v>
      </c>
      <c r="P17" s="90" t="s">
        <v>32</v>
      </c>
    </row>
    <row r="18" spans="1:16" ht="12.75" x14ac:dyDescent="0.2">
      <c r="A18" s="40" t="s">
        <v>34</v>
      </c>
      <c r="B18" s="91" t="s">
        <v>35</v>
      </c>
      <c r="C18" s="91">
        <v>1</v>
      </c>
      <c r="D18" s="91">
        <v>2</v>
      </c>
      <c r="E18" s="107">
        <v>3</v>
      </c>
      <c r="F18" s="107">
        <v>4</v>
      </c>
      <c r="G18" s="107">
        <v>5</v>
      </c>
      <c r="H18" s="107">
        <v>6</v>
      </c>
      <c r="I18" s="107">
        <v>7</v>
      </c>
      <c r="J18" s="107">
        <v>8</v>
      </c>
      <c r="K18" s="107">
        <v>9</v>
      </c>
      <c r="L18" s="107">
        <v>10</v>
      </c>
      <c r="M18" s="107">
        <v>11</v>
      </c>
      <c r="N18" s="107">
        <v>12</v>
      </c>
      <c r="O18" s="107">
        <v>13</v>
      </c>
      <c r="P18" s="107">
        <v>14</v>
      </c>
    </row>
    <row r="19" spans="1:16" ht="12.75" x14ac:dyDescent="0.2">
      <c r="A19" s="42">
        <v>1</v>
      </c>
      <c r="B19" s="2" t="s">
        <v>92</v>
      </c>
      <c r="C19" s="164">
        <f t="shared" ref="C19" si="0">SUM(E19+G19+I19+K19+M19+O19)</f>
        <v>31</v>
      </c>
      <c r="D19" s="164">
        <f t="shared" ref="D19" si="1">SUM(F19+H19+J19+L19+N19+P19)</f>
        <v>54053.8</v>
      </c>
      <c r="E19" s="97">
        <v>0</v>
      </c>
      <c r="F19" s="97">
        <v>0</v>
      </c>
      <c r="G19" s="97">
        <v>20</v>
      </c>
      <c r="H19" s="97">
        <v>54053.8</v>
      </c>
      <c r="I19" s="97">
        <v>11</v>
      </c>
      <c r="J19" s="97">
        <v>0</v>
      </c>
      <c r="K19" s="97">
        <v>0</v>
      </c>
      <c r="L19" s="97">
        <v>0</v>
      </c>
      <c r="M19" s="97">
        <v>0</v>
      </c>
      <c r="N19" s="45">
        <v>0</v>
      </c>
      <c r="O19" s="45">
        <v>0</v>
      </c>
      <c r="P19" s="45">
        <v>0</v>
      </c>
    </row>
    <row r="20" spans="1:16" ht="12.75" x14ac:dyDescent="0.2">
      <c r="A20" s="42">
        <v>2</v>
      </c>
      <c r="B20" s="2" t="s">
        <v>87</v>
      </c>
      <c r="C20" s="164">
        <f t="shared" ref="C20:C22" si="2">SUM(E20+G20+I20+K20+M20+O20)</f>
        <v>1</v>
      </c>
      <c r="D20" s="164">
        <f t="shared" ref="D20:D22" si="3">SUM(F20+H20+J20+L20+N20+P20)</f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1</v>
      </c>
      <c r="J20" s="97">
        <v>0</v>
      </c>
      <c r="K20" s="155">
        <v>0</v>
      </c>
      <c r="L20" s="155">
        <v>0</v>
      </c>
      <c r="M20" s="155">
        <v>0</v>
      </c>
      <c r="N20" s="45">
        <v>0</v>
      </c>
      <c r="O20" s="45">
        <v>0</v>
      </c>
      <c r="P20" s="45">
        <v>0</v>
      </c>
    </row>
    <row r="21" spans="1:16" ht="12.75" x14ac:dyDescent="0.2">
      <c r="A21" s="42">
        <v>3</v>
      </c>
      <c r="B21" s="2" t="s">
        <v>88</v>
      </c>
      <c r="C21" s="164">
        <f t="shared" si="2"/>
        <v>13</v>
      </c>
      <c r="D21" s="164">
        <f t="shared" si="3"/>
        <v>583.4</v>
      </c>
      <c r="E21" s="134">
        <v>1</v>
      </c>
      <c r="F21" s="134">
        <v>2.2999999999999998</v>
      </c>
      <c r="G21" s="134">
        <v>3</v>
      </c>
      <c r="H21" s="138">
        <v>11</v>
      </c>
      <c r="I21" s="134">
        <v>9</v>
      </c>
      <c r="J21" s="164">
        <v>570.1</v>
      </c>
      <c r="K21" s="164">
        <v>0</v>
      </c>
      <c r="L21" s="164">
        <v>0</v>
      </c>
      <c r="M21" s="164">
        <v>0</v>
      </c>
      <c r="N21" s="45">
        <v>0</v>
      </c>
      <c r="O21" s="45">
        <v>0</v>
      </c>
      <c r="P21" s="45">
        <v>0</v>
      </c>
    </row>
    <row r="22" spans="1:16" ht="12.75" x14ac:dyDescent="0.2">
      <c r="A22" s="42">
        <v>4</v>
      </c>
      <c r="B22" s="2" t="s">
        <v>89</v>
      </c>
      <c r="C22" s="164">
        <f t="shared" si="2"/>
        <v>0</v>
      </c>
      <c r="D22" s="164">
        <f t="shared" si="3"/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64">
        <v>0</v>
      </c>
      <c r="K22" s="164">
        <v>0</v>
      </c>
      <c r="L22" s="164">
        <v>0</v>
      </c>
      <c r="M22" s="164">
        <v>0</v>
      </c>
      <c r="N22" s="45">
        <v>0</v>
      </c>
      <c r="O22" s="45">
        <v>0</v>
      </c>
      <c r="P22" s="45">
        <v>0</v>
      </c>
    </row>
    <row r="23" spans="1:16" ht="12.75" x14ac:dyDescent="0.2">
      <c r="A23" s="271" t="s">
        <v>3</v>
      </c>
      <c r="B23" s="271"/>
      <c r="C23" s="94">
        <f>SUM(C19:C22)</f>
        <v>45</v>
      </c>
      <c r="D23" s="154">
        <f t="shared" ref="D23:P23" si="4">SUM(D19:D22)</f>
        <v>54637.200000000004</v>
      </c>
      <c r="E23" s="154">
        <f t="shared" si="4"/>
        <v>1</v>
      </c>
      <c r="F23" s="154">
        <f t="shared" si="4"/>
        <v>2.2999999999999998</v>
      </c>
      <c r="G23" s="154">
        <f t="shared" si="4"/>
        <v>23</v>
      </c>
      <c r="H23" s="146">
        <f t="shared" si="4"/>
        <v>54064.800000000003</v>
      </c>
      <c r="I23" s="154">
        <f t="shared" si="4"/>
        <v>21</v>
      </c>
      <c r="J23" s="154">
        <f t="shared" si="4"/>
        <v>570.1</v>
      </c>
      <c r="K23" s="154">
        <f t="shared" si="4"/>
        <v>0</v>
      </c>
      <c r="L23" s="154">
        <f t="shared" si="4"/>
        <v>0</v>
      </c>
      <c r="M23" s="154">
        <f t="shared" si="4"/>
        <v>0</v>
      </c>
      <c r="N23" s="154">
        <f t="shared" si="4"/>
        <v>0</v>
      </c>
      <c r="O23" s="154">
        <f t="shared" si="4"/>
        <v>0</v>
      </c>
      <c r="P23" s="154">
        <f t="shared" si="4"/>
        <v>0</v>
      </c>
    </row>
    <row r="59" s="20" customFormat="1" ht="15" x14ac:dyDescent="0.2"/>
    <row r="60" s="20" customFormat="1" ht="15" x14ac:dyDescent="0.2"/>
    <row r="61" s="20" customFormat="1" ht="15" x14ac:dyDescent="0.2"/>
    <row r="62" s="20" customFormat="1" ht="15" x14ac:dyDescent="0.2"/>
    <row r="63" s="20" customFormat="1" ht="15" x14ac:dyDescent="0.2"/>
    <row r="64" s="20" customFormat="1" ht="15" x14ac:dyDescent="0.2"/>
    <row r="65" s="20" customFormat="1" ht="15" x14ac:dyDescent="0.2"/>
    <row r="66" s="20" customFormat="1" ht="15" x14ac:dyDescent="0.2"/>
    <row r="67" s="20" customFormat="1" ht="15" x14ac:dyDescent="0.2"/>
    <row r="68" s="20" customFormat="1" ht="15" x14ac:dyDescent="0.2"/>
    <row r="69" s="20" customFormat="1" ht="15" x14ac:dyDescent="0.2"/>
    <row r="70" s="20" customFormat="1" ht="15" x14ac:dyDescent="0.2"/>
    <row r="71" s="20" customFormat="1" ht="15" x14ac:dyDescent="0.2"/>
    <row r="72" s="20" customFormat="1" ht="15" x14ac:dyDescent="0.2"/>
    <row r="73" s="20" customFormat="1" ht="15" x14ac:dyDescent="0.2"/>
    <row r="74" s="20" customFormat="1" ht="15" x14ac:dyDescent="0.2"/>
    <row r="75" s="20" customFormat="1" ht="15" x14ac:dyDescent="0.2"/>
    <row r="76" s="20" customFormat="1" ht="15" x14ac:dyDescent="0.2"/>
    <row r="77" s="20" customFormat="1" ht="15" x14ac:dyDescent="0.2"/>
    <row r="78" s="20" customFormat="1" ht="15" x14ac:dyDescent="0.2"/>
    <row r="79" s="20" customFormat="1" ht="15" x14ac:dyDescent="0.2"/>
    <row r="80" s="20" customFormat="1" ht="15" x14ac:dyDescent="0.2"/>
    <row r="81" s="20" customFormat="1" ht="15" x14ac:dyDescent="0.2"/>
    <row r="82" s="20" customFormat="1" ht="15" x14ac:dyDescent="0.2"/>
    <row r="83" s="20" customFormat="1" ht="15" x14ac:dyDescent="0.2"/>
    <row r="84" s="20" customFormat="1" ht="15" x14ac:dyDescent="0.2"/>
    <row r="85" s="20" customFormat="1" ht="15" x14ac:dyDescent="0.2"/>
    <row r="86" s="20" customFormat="1" ht="15" x14ac:dyDescent="0.2"/>
    <row r="87" s="20" customFormat="1" ht="15" x14ac:dyDescent="0.2"/>
    <row r="88" s="20" customFormat="1" ht="15" x14ac:dyDescent="0.2"/>
    <row r="89" s="20" customFormat="1" ht="15" x14ac:dyDescent="0.2"/>
    <row r="90" s="20" customFormat="1" ht="15" x14ac:dyDescent="0.2"/>
    <row r="91" s="20" customFormat="1" ht="15" x14ac:dyDescent="0.2"/>
    <row r="92" s="20" customFormat="1" ht="15" x14ac:dyDescent="0.2"/>
    <row r="93" s="20" customFormat="1" ht="15" x14ac:dyDescent="0.2"/>
    <row r="94" s="20" customFormat="1" ht="15" x14ac:dyDescent="0.2"/>
    <row r="95" s="20" customFormat="1" ht="15" x14ac:dyDescent="0.2"/>
    <row r="96" s="20" customFormat="1" ht="15" x14ac:dyDescent="0.2"/>
    <row r="97" s="20" customFormat="1" ht="15" x14ac:dyDescent="0.2"/>
    <row r="98" s="20" customFormat="1" ht="15" x14ac:dyDescent="0.2"/>
    <row r="99" s="20" customFormat="1" ht="15" x14ac:dyDescent="0.2"/>
    <row r="100" s="20" customFormat="1" ht="15" x14ac:dyDescent="0.2"/>
    <row r="101" s="20" customFormat="1" ht="15" x14ac:dyDescent="0.2"/>
    <row r="102" s="20" customFormat="1" ht="15" x14ac:dyDescent="0.2"/>
    <row r="103" s="20" customFormat="1" ht="15" x14ac:dyDescent="0.2"/>
    <row r="104" s="20" customFormat="1" ht="15" x14ac:dyDescent="0.2"/>
    <row r="105" s="20" customFormat="1" ht="15" x14ac:dyDescent="0.2"/>
    <row r="106" s="20" customFormat="1" ht="15" x14ac:dyDescent="0.2"/>
    <row r="107" s="20" customFormat="1" ht="15" x14ac:dyDescent="0.2"/>
    <row r="108" s="20" customFormat="1" ht="15" x14ac:dyDescent="0.2"/>
    <row r="109" s="20" customFormat="1" ht="15" x14ac:dyDescent="0.2"/>
    <row r="110" s="20" customFormat="1" ht="15" x14ac:dyDescent="0.2"/>
    <row r="111" s="20" customFormat="1" ht="15" x14ac:dyDescent="0.2"/>
    <row r="112" s="20" customFormat="1" ht="15" x14ac:dyDescent="0.2"/>
    <row r="113" s="20" customFormat="1" ht="15" x14ac:dyDescent="0.2"/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  <row r="143" s="20" customFormat="1" ht="15" x14ac:dyDescent="0.2"/>
    <row r="144" s="20" customFormat="1" ht="15" x14ac:dyDescent="0.2"/>
    <row r="145" s="20" customFormat="1" ht="15" x14ac:dyDescent="0.2"/>
    <row r="146" s="20" customFormat="1" ht="15" x14ac:dyDescent="0.2"/>
  </sheetData>
  <mergeCells count="15">
    <mergeCell ref="A23:B23"/>
    <mergeCell ref="E16:F16"/>
    <mergeCell ref="G16:H16"/>
    <mergeCell ref="I16:J16"/>
    <mergeCell ref="H5:N5"/>
    <mergeCell ref="B7:N7"/>
    <mergeCell ref="B13:F13"/>
    <mergeCell ref="A15:A17"/>
    <mergeCell ref="B15:B17"/>
    <mergeCell ref="E15:P15"/>
    <mergeCell ref="C15:D16"/>
    <mergeCell ref="K16:L16"/>
    <mergeCell ref="M16:N16"/>
    <mergeCell ref="O16:P16"/>
    <mergeCell ref="N14:P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9"/>
  <sheetViews>
    <sheetView showGridLines="0" topLeftCell="A7" workbookViewId="0">
      <pane xSplit="3" ySplit="11" topLeftCell="D26" activePane="bottomRight" state="frozen"/>
      <selection activeCell="A7" sqref="A7"/>
      <selection pane="topRight" activeCell="D7" sqref="D7"/>
      <selection pane="bottomLeft" activeCell="A18" sqref="A18"/>
      <selection pane="bottomRight" activeCell="S29" sqref="S29"/>
    </sheetView>
  </sheetViews>
  <sheetFormatPr defaultRowHeight="12" x14ac:dyDescent="0.2"/>
  <cols>
    <col min="1" max="1" width="7.42578125" style="10" customWidth="1"/>
    <col min="2" max="2" width="3.5703125" style="10" customWidth="1"/>
    <col min="3" max="3" width="26.42578125" style="10" customWidth="1"/>
    <col min="4" max="4" width="5.7109375" style="10" customWidth="1"/>
    <col min="5" max="7" width="6.42578125" style="10" customWidth="1"/>
    <col min="8" max="8" width="6.5703125" style="10" customWidth="1"/>
    <col min="9" max="11" width="6.85546875" style="10" customWidth="1"/>
    <col min="12" max="12" width="6.5703125" style="10" customWidth="1"/>
    <col min="13" max="13" width="8.85546875" style="10" customWidth="1"/>
    <col min="14" max="17" width="8.140625" style="10" customWidth="1"/>
    <col min="18" max="19" width="7.28515625" style="10" customWidth="1"/>
    <col min="20" max="23" width="7.140625" style="10" customWidth="1"/>
    <col min="24" max="25" width="5.7109375" style="10" customWidth="1"/>
    <col min="26" max="26" width="5.85546875" style="10" customWidth="1"/>
    <col min="27" max="27" width="7.7109375" style="10" customWidth="1"/>
    <col min="28" max="28" width="9.140625" style="10" customWidth="1"/>
    <col min="29" max="29" width="10" style="10" customWidth="1"/>
    <col min="30" max="30" width="10.28515625" style="10" customWidth="1"/>
    <col min="31" max="16384" width="9.140625" style="10"/>
  </cols>
  <sheetData>
    <row r="1" spans="1:54" ht="12.75" x14ac:dyDescent="0.2">
      <c r="U1" s="11"/>
      <c r="V1" s="11"/>
      <c r="W1" s="11"/>
      <c r="X1" s="11"/>
    </row>
    <row r="2" spans="1:54" ht="12.75" x14ac:dyDescent="0.2">
      <c r="Q2" s="12"/>
      <c r="R2" s="12"/>
      <c r="Y2" s="12"/>
      <c r="Z2" s="12"/>
      <c r="AA2" s="13"/>
      <c r="AB2" s="14"/>
      <c r="AC2" s="14"/>
      <c r="AD2" s="14"/>
      <c r="AE2" s="14"/>
      <c r="AF2" s="14"/>
    </row>
    <row r="3" spans="1:54" ht="12.75" x14ac:dyDescent="0.2">
      <c r="Q3" s="12"/>
      <c r="R3" s="12"/>
      <c r="Y3" s="12"/>
      <c r="Z3" s="12"/>
      <c r="AA3" s="13"/>
      <c r="AB3" s="14"/>
      <c r="AC3" s="14"/>
      <c r="AD3" s="14"/>
      <c r="AE3" s="14"/>
      <c r="AF3" s="14"/>
    </row>
    <row r="4" spans="1:54" ht="12.75" x14ac:dyDescent="0.2">
      <c r="Q4" s="12"/>
      <c r="R4" s="12"/>
      <c r="Y4" s="12"/>
      <c r="Z4" s="12"/>
      <c r="AA4" s="13"/>
      <c r="AB4" s="14"/>
      <c r="AC4" s="14"/>
      <c r="AD4" s="14"/>
      <c r="AE4" s="14"/>
      <c r="AF4" s="14"/>
    </row>
    <row r="5" spans="1:54" ht="12.75" x14ac:dyDescent="0.2">
      <c r="Q5" s="12"/>
      <c r="R5" s="12"/>
      <c r="Y5" s="12"/>
      <c r="Z5" s="12"/>
      <c r="AA5" s="13"/>
      <c r="AB5" s="14"/>
      <c r="AC5" s="14"/>
      <c r="AD5" s="14"/>
      <c r="AE5" s="14"/>
      <c r="AF5" s="14"/>
    </row>
    <row r="6" spans="1:54" customFormat="1" ht="15" x14ac:dyDescent="0.25">
      <c r="C6" s="230" t="s">
        <v>36</v>
      </c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customFormat="1" ht="15" x14ac:dyDescent="0.25"/>
    <row r="8" spans="1:54" customFormat="1" ht="15" x14ac:dyDescent="0.25">
      <c r="B8" s="231" t="s">
        <v>194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customFormat="1" ht="15" x14ac:dyDescent="0.25">
      <c r="O9" s="10"/>
      <c r="P9" s="10"/>
    </row>
    <row r="10" spans="1:54" customFormat="1" ht="15" x14ac:dyDescent="0.25">
      <c r="B10" s="231" t="s">
        <v>202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19"/>
      <c r="O10" s="10"/>
      <c r="P10" s="10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54" customFormat="1" ht="15" x14ac:dyDescent="0.25">
      <c r="O11" s="10"/>
      <c r="P11" s="10"/>
    </row>
    <row r="12" spans="1:54" customFormat="1" ht="15" x14ac:dyDescent="0.25">
      <c r="B12" s="231" t="s">
        <v>209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10"/>
      <c r="P12" s="10"/>
      <c r="Q12" s="19"/>
      <c r="R12" s="19"/>
      <c r="S12" s="19"/>
      <c r="T12" s="19"/>
      <c r="U12" s="19"/>
      <c r="V12" s="19"/>
      <c r="W12" s="19"/>
      <c r="X12" s="19"/>
    </row>
    <row r="13" spans="1:54" customFormat="1" ht="15" x14ac:dyDescent="0.25"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0"/>
      <c r="P13" s="10"/>
      <c r="Q13" s="19"/>
      <c r="R13" s="19"/>
      <c r="S13" s="19"/>
      <c r="T13" s="19"/>
      <c r="U13" s="19"/>
      <c r="V13" s="19"/>
      <c r="W13" s="19"/>
      <c r="X13" s="19"/>
      <c r="Y13" s="213" t="s">
        <v>191</v>
      </c>
      <c r="Z13" s="213"/>
      <c r="AA13" s="213"/>
    </row>
    <row r="14" spans="1:54" ht="26.25" customHeight="1" x14ac:dyDescent="0.2">
      <c r="A14" s="277" t="s">
        <v>37</v>
      </c>
      <c r="B14" s="270" t="s">
        <v>0</v>
      </c>
      <c r="C14" s="232" t="s">
        <v>54</v>
      </c>
      <c r="D14" s="220" t="s">
        <v>68</v>
      </c>
      <c r="E14" s="220"/>
      <c r="F14" s="220"/>
      <c r="G14" s="220"/>
      <c r="H14" s="220" t="s">
        <v>69</v>
      </c>
      <c r="I14" s="220"/>
      <c r="J14" s="220"/>
      <c r="K14" s="220"/>
      <c r="L14" s="220" t="s">
        <v>70</v>
      </c>
      <c r="M14" s="220"/>
      <c r="N14" s="220" t="s">
        <v>71</v>
      </c>
      <c r="O14" s="220"/>
      <c r="P14" s="220" t="s">
        <v>72</v>
      </c>
      <c r="Q14" s="220"/>
      <c r="R14" s="220" t="s">
        <v>73</v>
      </c>
      <c r="S14" s="220"/>
      <c r="T14" s="220" t="s">
        <v>74</v>
      </c>
      <c r="U14" s="220"/>
      <c r="V14" s="220" t="s">
        <v>78</v>
      </c>
      <c r="W14" s="220"/>
      <c r="X14" s="220" t="s">
        <v>75</v>
      </c>
      <c r="Y14" s="220"/>
      <c r="Z14" s="220" t="s">
        <v>79</v>
      </c>
      <c r="AA14" s="220"/>
    </row>
    <row r="15" spans="1:54" ht="24" customHeight="1" x14ac:dyDescent="0.2">
      <c r="A15" s="277"/>
      <c r="B15" s="270"/>
      <c r="C15" s="232"/>
      <c r="D15" s="220" t="s">
        <v>76</v>
      </c>
      <c r="E15" s="220"/>
      <c r="F15" s="220" t="s">
        <v>77</v>
      </c>
      <c r="G15" s="220"/>
      <c r="H15" s="220" t="s">
        <v>76</v>
      </c>
      <c r="I15" s="220"/>
      <c r="J15" s="220" t="s">
        <v>77</v>
      </c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</row>
    <row r="16" spans="1:54" ht="20.25" customHeight="1" x14ac:dyDescent="0.2">
      <c r="A16" s="277"/>
      <c r="B16" s="270"/>
      <c r="C16" s="232"/>
      <c r="D16" s="39" t="s">
        <v>31</v>
      </c>
      <c r="E16" s="39" t="s">
        <v>32</v>
      </c>
      <c r="F16" s="39" t="s">
        <v>31</v>
      </c>
      <c r="G16" s="39" t="s">
        <v>32</v>
      </c>
      <c r="H16" s="39" t="s">
        <v>31</v>
      </c>
      <c r="I16" s="39" t="s">
        <v>32</v>
      </c>
      <c r="J16" s="39" t="s">
        <v>31</v>
      </c>
      <c r="K16" s="39" t="s">
        <v>32</v>
      </c>
      <c r="L16" s="39" t="s">
        <v>31</v>
      </c>
      <c r="M16" s="39" t="s">
        <v>32</v>
      </c>
      <c r="N16" s="39" t="s">
        <v>31</v>
      </c>
      <c r="O16" s="39" t="s">
        <v>32</v>
      </c>
      <c r="P16" s="39" t="s">
        <v>31</v>
      </c>
      <c r="Q16" s="39" t="s">
        <v>32</v>
      </c>
      <c r="R16" s="39" t="s">
        <v>31</v>
      </c>
      <c r="S16" s="39" t="s">
        <v>32</v>
      </c>
      <c r="T16" s="39" t="s">
        <v>31</v>
      </c>
      <c r="U16" s="39" t="s">
        <v>32</v>
      </c>
      <c r="V16" s="39" t="s">
        <v>31</v>
      </c>
      <c r="W16" s="39" t="s">
        <v>32</v>
      </c>
      <c r="X16" s="39" t="s">
        <v>31</v>
      </c>
      <c r="Y16" s="39" t="s">
        <v>32</v>
      </c>
      <c r="Z16" s="39" t="s">
        <v>31</v>
      </c>
      <c r="AA16" s="39" t="s">
        <v>32</v>
      </c>
    </row>
    <row r="17" spans="1:27" ht="15.75" customHeight="1" x14ac:dyDescent="0.2">
      <c r="A17" s="40" t="s">
        <v>34</v>
      </c>
      <c r="B17" s="40" t="s">
        <v>35</v>
      </c>
      <c r="C17" s="41" t="s">
        <v>86</v>
      </c>
      <c r="D17" s="41">
        <v>1</v>
      </c>
      <c r="E17" s="41">
        <v>2</v>
      </c>
      <c r="F17" s="41">
        <v>3</v>
      </c>
      <c r="G17" s="41">
        <v>4</v>
      </c>
      <c r="H17" s="41">
        <v>5</v>
      </c>
      <c r="I17" s="41">
        <v>6</v>
      </c>
      <c r="J17" s="41">
        <v>7</v>
      </c>
      <c r="K17" s="41">
        <v>8</v>
      </c>
      <c r="L17" s="41">
        <v>9</v>
      </c>
      <c r="M17" s="41">
        <v>10</v>
      </c>
      <c r="N17" s="41">
        <v>11</v>
      </c>
      <c r="O17" s="41">
        <v>12</v>
      </c>
      <c r="P17" s="41">
        <v>13</v>
      </c>
      <c r="Q17" s="41">
        <v>14</v>
      </c>
      <c r="R17" s="41">
        <v>15</v>
      </c>
      <c r="S17" s="41">
        <v>16</v>
      </c>
      <c r="T17" s="41">
        <v>17</v>
      </c>
      <c r="U17" s="41">
        <v>18</v>
      </c>
      <c r="V17" s="41">
        <v>19</v>
      </c>
      <c r="W17" s="41">
        <v>20</v>
      </c>
      <c r="X17" s="41">
        <v>21</v>
      </c>
      <c r="Y17" s="41">
        <v>22</v>
      </c>
      <c r="Z17" s="41">
        <v>23</v>
      </c>
      <c r="AA17" s="41">
        <v>24</v>
      </c>
    </row>
    <row r="18" spans="1:27" ht="15.75" customHeight="1" x14ac:dyDescent="0.2">
      <c r="A18" s="276" t="s">
        <v>82</v>
      </c>
      <c r="B18" s="42">
        <v>1</v>
      </c>
      <c r="C18" s="43" t="s">
        <v>49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1</v>
      </c>
      <c r="O18" s="134">
        <v>3.5</v>
      </c>
      <c r="P18" s="134">
        <v>4</v>
      </c>
      <c r="Q18" s="134">
        <v>1.3</v>
      </c>
      <c r="R18" s="134">
        <v>4</v>
      </c>
      <c r="S18" s="134">
        <v>1.5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f t="shared" ref="Z18:AA23" si="0">SUM(D18+F18+H18+J18+L18+N18+P18+R18+T18+V18+X18)</f>
        <v>9</v>
      </c>
      <c r="AA18" s="135">
        <f t="shared" si="0"/>
        <v>6.3</v>
      </c>
    </row>
    <row r="19" spans="1:27" ht="15.75" customHeight="1" x14ac:dyDescent="0.2">
      <c r="A19" s="276"/>
      <c r="B19" s="42">
        <v>2</v>
      </c>
      <c r="C19" s="44" t="s">
        <v>50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2</v>
      </c>
      <c r="K19" s="134">
        <v>10.7</v>
      </c>
      <c r="L19" s="134">
        <v>6</v>
      </c>
      <c r="M19" s="134">
        <v>21</v>
      </c>
      <c r="N19" s="134">
        <v>12</v>
      </c>
      <c r="O19" s="134">
        <v>107.3</v>
      </c>
      <c r="P19" s="134">
        <v>6</v>
      </c>
      <c r="Q19" s="134">
        <v>61.8</v>
      </c>
      <c r="R19" s="134">
        <v>15</v>
      </c>
      <c r="S19" s="134">
        <v>192</v>
      </c>
      <c r="T19" s="134">
        <v>4</v>
      </c>
      <c r="U19" s="134">
        <v>161.4</v>
      </c>
      <c r="V19" s="134">
        <v>9</v>
      </c>
      <c r="W19" s="138">
        <v>54</v>
      </c>
      <c r="X19" s="134">
        <v>0</v>
      </c>
      <c r="Y19" s="134">
        <v>0</v>
      </c>
      <c r="Z19" s="134">
        <f t="shared" si="0"/>
        <v>54</v>
      </c>
      <c r="AA19" s="151">
        <f t="shared" si="0"/>
        <v>608.20000000000005</v>
      </c>
    </row>
    <row r="20" spans="1:27" ht="15.75" customHeight="1" x14ac:dyDescent="0.2">
      <c r="A20" s="276"/>
      <c r="B20" s="42">
        <v>3</v>
      </c>
      <c r="C20" s="44" t="s">
        <v>51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6</v>
      </c>
      <c r="K20" s="138">
        <v>211</v>
      </c>
      <c r="L20" s="137">
        <v>41</v>
      </c>
      <c r="M20" s="138">
        <v>207.3</v>
      </c>
      <c r="N20" s="137">
        <v>8</v>
      </c>
      <c r="O20" s="138">
        <v>13.8</v>
      </c>
      <c r="P20" s="137">
        <v>17</v>
      </c>
      <c r="Q20" s="138">
        <v>47.2</v>
      </c>
      <c r="R20" s="137">
        <v>39</v>
      </c>
      <c r="S20" s="138">
        <v>515.9</v>
      </c>
      <c r="T20" s="137">
        <v>3</v>
      </c>
      <c r="U20" s="138">
        <v>196.6</v>
      </c>
      <c r="V20" s="137">
        <v>5</v>
      </c>
      <c r="W20" s="138">
        <v>0</v>
      </c>
      <c r="X20" s="137">
        <v>11</v>
      </c>
      <c r="Y20" s="138">
        <v>31.1</v>
      </c>
      <c r="Z20" s="134">
        <f t="shared" si="0"/>
        <v>130</v>
      </c>
      <c r="AA20" s="151">
        <f t="shared" si="0"/>
        <v>1222.8999999999999</v>
      </c>
    </row>
    <row r="21" spans="1:27" ht="15.75" customHeight="1" x14ac:dyDescent="0.2">
      <c r="A21" s="276"/>
      <c r="B21" s="42">
        <v>4</v>
      </c>
      <c r="C21" s="109" t="s">
        <v>81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7">
        <v>101</v>
      </c>
      <c r="M21" s="138">
        <v>2445.9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f t="shared" si="0"/>
        <v>101</v>
      </c>
      <c r="AA21" s="135">
        <f t="shared" si="0"/>
        <v>2445.9</v>
      </c>
    </row>
    <row r="22" spans="1:27" ht="24" customHeight="1" x14ac:dyDescent="0.2">
      <c r="A22" s="276"/>
      <c r="B22" s="110">
        <v>5</v>
      </c>
      <c r="C22" s="111" t="s">
        <v>45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08">
        <v>14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f t="shared" si="0"/>
        <v>14</v>
      </c>
      <c r="AA22" s="135">
        <f t="shared" si="0"/>
        <v>0</v>
      </c>
    </row>
    <row r="23" spans="1:27" ht="26.25" customHeight="1" x14ac:dyDescent="0.2">
      <c r="A23" s="276"/>
      <c r="B23" s="110">
        <v>6</v>
      </c>
      <c r="C23" s="111" t="s">
        <v>53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f t="shared" si="0"/>
        <v>0</v>
      </c>
      <c r="AA23" s="135">
        <f t="shared" si="0"/>
        <v>0</v>
      </c>
    </row>
    <row r="24" spans="1:27" ht="15" customHeight="1" x14ac:dyDescent="0.2">
      <c r="A24" s="276"/>
      <c r="B24" s="271" t="s">
        <v>3</v>
      </c>
      <c r="C24" s="271"/>
      <c r="D24" s="46">
        <f>SUM(D18:D23)</f>
        <v>0</v>
      </c>
      <c r="E24" s="119">
        <f t="shared" ref="E24:AA24" si="1">SUM(E18:E23)</f>
        <v>0</v>
      </c>
      <c r="F24" s="119">
        <f t="shared" si="1"/>
        <v>0</v>
      </c>
      <c r="G24" s="119">
        <f t="shared" si="1"/>
        <v>0</v>
      </c>
      <c r="H24" s="119">
        <f t="shared" si="1"/>
        <v>0</v>
      </c>
      <c r="I24" s="119">
        <f t="shared" si="1"/>
        <v>0</v>
      </c>
      <c r="J24" s="119">
        <f t="shared" si="1"/>
        <v>8</v>
      </c>
      <c r="K24" s="119">
        <f t="shared" si="1"/>
        <v>221.7</v>
      </c>
      <c r="L24" s="119">
        <f t="shared" si="1"/>
        <v>162</v>
      </c>
      <c r="M24" s="146">
        <f t="shared" si="1"/>
        <v>2674.2000000000003</v>
      </c>
      <c r="N24" s="119">
        <f t="shared" si="1"/>
        <v>21</v>
      </c>
      <c r="O24" s="119">
        <f t="shared" si="1"/>
        <v>124.6</v>
      </c>
      <c r="P24" s="119">
        <f t="shared" si="1"/>
        <v>27</v>
      </c>
      <c r="Q24" s="119">
        <f t="shared" si="1"/>
        <v>110.3</v>
      </c>
      <c r="R24" s="119">
        <f t="shared" si="1"/>
        <v>58</v>
      </c>
      <c r="S24" s="119">
        <f t="shared" si="1"/>
        <v>709.4</v>
      </c>
      <c r="T24" s="119">
        <f t="shared" si="1"/>
        <v>7</v>
      </c>
      <c r="U24" s="146">
        <f t="shared" si="1"/>
        <v>358</v>
      </c>
      <c r="V24" s="119">
        <f t="shared" si="1"/>
        <v>14</v>
      </c>
      <c r="W24" s="146">
        <f t="shared" si="1"/>
        <v>54</v>
      </c>
      <c r="X24" s="119">
        <f t="shared" si="1"/>
        <v>11</v>
      </c>
      <c r="Y24" s="119">
        <f t="shared" si="1"/>
        <v>31.1</v>
      </c>
      <c r="Z24" s="119">
        <f t="shared" si="1"/>
        <v>308</v>
      </c>
      <c r="AA24" s="119">
        <f t="shared" si="1"/>
        <v>4283.3</v>
      </c>
    </row>
    <row r="25" spans="1:27" ht="16.5" customHeight="1" x14ac:dyDescent="0.2">
      <c r="A25" s="276" t="s">
        <v>83</v>
      </c>
      <c r="B25" s="42">
        <v>1</v>
      </c>
      <c r="C25" s="43" t="s">
        <v>49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1</v>
      </c>
      <c r="O25" s="134">
        <v>80.2</v>
      </c>
      <c r="P25" s="134">
        <v>0</v>
      </c>
      <c r="Q25" s="134">
        <v>0</v>
      </c>
      <c r="R25" s="134">
        <v>1</v>
      </c>
      <c r="S25" s="134">
        <v>3.3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44">
        <f>SUM(D25+F25+H25+J25+L25+N25+P25+R25+T25+V25+X25)</f>
        <v>2</v>
      </c>
      <c r="AA25" s="45">
        <f>SUM(E25+G25+I25+K25+M25+O25+Q25+S25+W25+Y25+U25)</f>
        <v>83.5</v>
      </c>
    </row>
    <row r="26" spans="1:27" ht="16.5" customHeight="1" x14ac:dyDescent="0.2">
      <c r="A26" s="276"/>
      <c r="B26" s="42">
        <v>2</v>
      </c>
      <c r="C26" s="44" t="s">
        <v>50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3</v>
      </c>
      <c r="M26" s="138">
        <v>158.9</v>
      </c>
      <c r="N26" s="134">
        <v>5</v>
      </c>
      <c r="O26" s="134">
        <f>3261.4+346.5+98.7+377.9</f>
        <v>4084.5</v>
      </c>
      <c r="P26" s="134">
        <v>1</v>
      </c>
      <c r="Q26" s="134">
        <v>0</v>
      </c>
      <c r="R26" s="134">
        <v>1</v>
      </c>
      <c r="S26" s="134">
        <v>94.8</v>
      </c>
      <c r="T26" s="134">
        <v>0</v>
      </c>
      <c r="U26" s="134">
        <v>0</v>
      </c>
      <c r="V26" s="134">
        <v>2</v>
      </c>
      <c r="W26" s="138">
        <f>137+16.1</f>
        <v>153.1</v>
      </c>
      <c r="X26" s="134">
        <v>0</v>
      </c>
      <c r="Y26" s="134">
        <v>0</v>
      </c>
      <c r="Z26" s="155">
        <f t="shared" ref="Z26:Z29" si="2">SUM(D26+F26+H26+J26+L26+N26+P26+R26+T26+V26+X26)</f>
        <v>12</v>
      </c>
      <c r="AA26" s="45">
        <f t="shared" ref="AA26:AA29" si="3">SUM(E26+G26+I26+K26+M26+O26+Q26+S26+W26+Y26+U26)</f>
        <v>4491.3</v>
      </c>
    </row>
    <row r="27" spans="1:27" ht="16.5" customHeight="1" x14ac:dyDescent="0.2">
      <c r="A27" s="276"/>
      <c r="B27" s="42">
        <v>3</v>
      </c>
      <c r="C27" s="109" t="s">
        <v>51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f>10+4</f>
        <v>14</v>
      </c>
      <c r="M27" s="134">
        <v>0</v>
      </c>
      <c r="N27" s="134">
        <v>0</v>
      </c>
      <c r="O27" s="134">
        <v>0</v>
      </c>
      <c r="P27" s="134">
        <v>8</v>
      </c>
      <c r="Q27" s="138">
        <f>3274+718.5+233.5</f>
        <v>4226</v>
      </c>
      <c r="R27" s="134">
        <v>5</v>
      </c>
      <c r="S27" s="134">
        <v>0</v>
      </c>
      <c r="T27" s="134">
        <v>5</v>
      </c>
      <c r="U27" s="138">
        <v>1064</v>
      </c>
      <c r="V27" s="134">
        <v>0</v>
      </c>
      <c r="W27" s="134">
        <v>0</v>
      </c>
      <c r="X27" s="134">
        <v>6</v>
      </c>
      <c r="Y27" s="134"/>
      <c r="Z27" s="155">
        <f t="shared" si="2"/>
        <v>38</v>
      </c>
      <c r="AA27" s="150">
        <f t="shared" si="3"/>
        <v>5290</v>
      </c>
    </row>
    <row r="28" spans="1:27" ht="24.75" customHeight="1" x14ac:dyDescent="0.2">
      <c r="A28" s="276"/>
      <c r="B28" s="110">
        <v>4</v>
      </c>
      <c r="C28" s="111" t="s">
        <v>45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55">
        <f t="shared" si="2"/>
        <v>0</v>
      </c>
      <c r="AA28" s="45">
        <f t="shared" si="3"/>
        <v>0</v>
      </c>
    </row>
    <row r="29" spans="1:27" ht="27" customHeight="1" x14ac:dyDescent="0.2">
      <c r="A29" s="276"/>
      <c r="B29" s="110">
        <v>5</v>
      </c>
      <c r="C29" s="111" t="s">
        <v>53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55">
        <f t="shared" si="2"/>
        <v>0</v>
      </c>
      <c r="AA29" s="45">
        <f t="shared" si="3"/>
        <v>0</v>
      </c>
    </row>
    <row r="30" spans="1:27" ht="15" customHeight="1" x14ac:dyDescent="0.2">
      <c r="A30" s="276"/>
      <c r="B30" s="271" t="s">
        <v>3</v>
      </c>
      <c r="C30" s="271"/>
      <c r="D30" s="46">
        <f>SUM(D25:D29)</f>
        <v>0</v>
      </c>
      <c r="E30" s="154">
        <f t="shared" ref="E30:AA30" si="4">SUM(E25:E29)</f>
        <v>0</v>
      </c>
      <c r="F30" s="154">
        <f t="shared" si="4"/>
        <v>0</v>
      </c>
      <c r="G30" s="154">
        <f t="shared" si="4"/>
        <v>0</v>
      </c>
      <c r="H30" s="154">
        <f t="shared" si="4"/>
        <v>0</v>
      </c>
      <c r="I30" s="154">
        <f t="shared" si="4"/>
        <v>0</v>
      </c>
      <c r="J30" s="154">
        <f t="shared" si="4"/>
        <v>0</v>
      </c>
      <c r="K30" s="154">
        <f t="shared" si="4"/>
        <v>0</v>
      </c>
      <c r="L30" s="154">
        <f t="shared" si="4"/>
        <v>17</v>
      </c>
      <c r="M30" s="146">
        <f t="shared" si="4"/>
        <v>158.9</v>
      </c>
      <c r="N30" s="154">
        <f t="shared" si="4"/>
        <v>6</v>
      </c>
      <c r="O30" s="154">
        <f t="shared" si="4"/>
        <v>4164.7</v>
      </c>
      <c r="P30" s="154">
        <f t="shared" si="4"/>
        <v>9</v>
      </c>
      <c r="Q30" s="146">
        <f t="shared" si="4"/>
        <v>4226</v>
      </c>
      <c r="R30" s="154">
        <f t="shared" si="4"/>
        <v>7</v>
      </c>
      <c r="S30" s="154">
        <f t="shared" si="4"/>
        <v>98.1</v>
      </c>
      <c r="T30" s="154">
        <f t="shared" si="4"/>
        <v>5</v>
      </c>
      <c r="U30" s="146">
        <f t="shared" si="4"/>
        <v>1064</v>
      </c>
      <c r="V30" s="154">
        <f t="shared" si="4"/>
        <v>2</v>
      </c>
      <c r="W30" s="146">
        <f t="shared" si="4"/>
        <v>153.1</v>
      </c>
      <c r="X30" s="154">
        <f t="shared" si="4"/>
        <v>6</v>
      </c>
      <c r="Y30" s="154">
        <f t="shared" si="4"/>
        <v>0</v>
      </c>
      <c r="Z30" s="154">
        <f t="shared" si="4"/>
        <v>52</v>
      </c>
      <c r="AA30" s="146">
        <f t="shared" si="4"/>
        <v>9864.7999999999993</v>
      </c>
    </row>
    <row r="31" spans="1:27" ht="15.75" customHeight="1" x14ac:dyDescent="0.2">
      <c r="A31" s="276" t="s">
        <v>84</v>
      </c>
      <c r="B31" s="42">
        <v>1</v>
      </c>
      <c r="C31" s="43" t="s">
        <v>49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2.2999999999999998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f t="shared" ref="Z31" si="5">SUM(D31+F31+H31+J31+L31+N31+P31+R31+T31+V31+X31)</f>
        <v>1</v>
      </c>
      <c r="AA31" s="165">
        <f t="shared" ref="AA31" si="6">SUM(E31+G31+I31+K31+M31+O31+Q31+S31+W31+Y31+U31)</f>
        <v>2.2999999999999998</v>
      </c>
    </row>
    <row r="32" spans="1:27" ht="15.75" customHeight="1" x14ac:dyDescent="0.2">
      <c r="A32" s="276"/>
      <c r="B32" s="42">
        <v>2</v>
      </c>
      <c r="C32" s="44" t="s">
        <v>50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7</v>
      </c>
      <c r="O32" s="108">
        <v>281.10000000000002</v>
      </c>
      <c r="P32" s="108">
        <v>16</v>
      </c>
      <c r="Q32" s="108">
        <v>53783.7</v>
      </c>
      <c r="R32" s="108">
        <v>0</v>
      </c>
      <c r="S32" s="108">
        <v>0</v>
      </c>
      <c r="T32" s="108">
        <v>0</v>
      </c>
      <c r="U32" s="108">
        <v>0</v>
      </c>
      <c r="V32" s="108">
        <v>0</v>
      </c>
      <c r="W32" s="108">
        <v>0</v>
      </c>
      <c r="X32" s="108">
        <v>0</v>
      </c>
      <c r="Y32" s="108">
        <v>0</v>
      </c>
      <c r="Z32" s="108">
        <f t="shared" ref="Z32:Z35" si="7">SUM(D32+F32+H32+J32+L32+N32+P32+R32+T32+V32+X32)</f>
        <v>23</v>
      </c>
      <c r="AA32" s="175">
        <f t="shared" ref="AA32:AA35" si="8">SUM(E32+G32+I32+K32+M32+O32+Q32+S32+W32+Y32+U32)</f>
        <v>54064.799999999996</v>
      </c>
    </row>
    <row r="33" spans="1:27" ht="15.75" customHeight="1" x14ac:dyDescent="0.2">
      <c r="A33" s="276"/>
      <c r="B33" s="42">
        <v>3</v>
      </c>
      <c r="C33" s="109" t="s">
        <v>51</v>
      </c>
      <c r="D33" s="108">
        <v>2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3</v>
      </c>
      <c r="O33" s="108">
        <v>570.1</v>
      </c>
      <c r="P33" s="108">
        <v>8</v>
      </c>
      <c r="Q33" s="108">
        <v>0</v>
      </c>
      <c r="R33" s="108">
        <v>8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f t="shared" si="7"/>
        <v>21</v>
      </c>
      <c r="AA33" s="165">
        <f t="shared" si="8"/>
        <v>570.1</v>
      </c>
    </row>
    <row r="34" spans="1:27" ht="23.25" customHeight="1" x14ac:dyDescent="0.2">
      <c r="A34" s="276"/>
      <c r="B34" s="110">
        <v>4</v>
      </c>
      <c r="C34" s="111" t="s">
        <v>45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f t="shared" si="7"/>
        <v>0</v>
      </c>
      <c r="AA34" s="165">
        <f t="shared" si="8"/>
        <v>0</v>
      </c>
    </row>
    <row r="35" spans="1:27" ht="27" customHeight="1" x14ac:dyDescent="0.2">
      <c r="A35" s="276"/>
      <c r="B35" s="110">
        <v>5</v>
      </c>
      <c r="C35" s="111" t="s">
        <v>53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f t="shared" si="7"/>
        <v>0</v>
      </c>
      <c r="AA35" s="165">
        <f t="shared" si="8"/>
        <v>0</v>
      </c>
    </row>
    <row r="36" spans="1:27" ht="15" customHeight="1" x14ac:dyDescent="0.2">
      <c r="A36" s="276"/>
      <c r="B36" s="271" t="s">
        <v>3</v>
      </c>
      <c r="C36" s="271"/>
      <c r="D36" s="46">
        <f>SUM(D31:D35)</f>
        <v>2</v>
      </c>
      <c r="E36" s="154">
        <f t="shared" ref="E36:AA36" si="9">SUM(E31:E35)</f>
        <v>0</v>
      </c>
      <c r="F36" s="154">
        <f t="shared" si="9"/>
        <v>0</v>
      </c>
      <c r="G36" s="154">
        <f t="shared" si="9"/>
        <v>0</v>
      </c>
      <c r="H36" s="154">
        <f t="shared" si="9"/>
        <v>0</v>
      </c>
      <c r="I36" s="154">
        <f t="shared" si="9"/>
        <v>0</v>
      </c>
      <c r="J36" s="154">
        <f t="shared" si="9"/>
        <v>0</v>
      </c>
      <c r="K36" s="154">
        <f t="shared" si="9"/>
        <v>0</v>
      </c>
      <c r="L36" s="154">
        <f t="shared" si="9"/>
        <v>0</v>
      </c>
      <c r="M36" s="154">
        <f t="shared" si="9"/>
        <v>0</v>
      </c>
      <c r="N36" s="154">
        <f t="shared" si="9"/>
        <v>10</v>
      </c>
      <c r="O36" s="154">
        <f t="shared" si="9"/>
        <v>851.2</v>
      </c>
      <c r="P36" s="154">
        <f t="shared" si="9"/>
        <v>25</v>
      </c>
      <c r="Q36" s="154">
        <f t="shared" si="9"/>
        <v>53786</v>
      </c>
      <c r="R36" s="154">
        <f t="shared" si="9"/>
        <v>8</v>
      </c>
      <c r="S36" s="154">
        <f t="shared" si="9"/>
        <v>0</v>
      </c>
      <c r="T36" s="154">
        <f t="shared" si="9"/>
        <v>0</v>
      </c>
      <c r="U36" s="154">
        <f t="shared" si="9"/>
        <v>0</v>
      </c>
      <c r="V36" s="154">
        <f t="shared" si="9"/>
        <v>0</v>
      </c>
      <c r="W36" s="154">
        <f t="shared" si="9"/>
        <v>0</v>
      </c>
      <c r="X36" s="154">
        <f t="shared" si="9"/>
        <v>0</v>
      </c>
      <c r="Y36" s="154">
        <f t="shared" si="9"/>
        <v>0</v>
      </c>
      <c r="Z36" s="154">
        <f t="shared" si="9"/>
        <v>45</v>
      </c>
      <c r="AA36" s="154">
        <f t="shared" si="9"/>
        <v>54637.2</v>
      </c>
    </row>
    <row r="37" spans="1:27" ht="15" customHeight="1" x14ac:dyDescent="0.2">
      <c r="A37" s="275" t="s">
        <v>85</v>
      </c>
      <c r="B37" s="42">
        <v>1</v>
      </c>
      <c r="C37" s="43" t="s">
        <v>49</v>
      </c>
      <c r="D37" s="44">
        <f>SUM(D18+D25+D31)</f>
        <v>0</v>
      </c>
      <c r="E37" s="157">
        <f t="shared" ref="E37:AA37" si="10">SUM(E18+E25+E31)</f>
        <v>0</v>
      </c>
      <c r="F37" s="157">
        <f t="shared" si="10"/>
        <v>0</v>
      </c>
      <c r="G37" s="157">
        <f t="shared" si="10"/>
        <v>0</v>
      </c>
      <c r="H37" s="157">
        <f t="shared" si="10"/>
        <v>0</v>
      </c>
      <c r="I37" s="157">
        <f t="shared" si="10"/>
        <v>0</v>
      </c>
      <c r="J37" s="157">
        <f t="shared" si="10"/>
        <v>0</v>
      </c>
      <c r="K37" s="157">
        <f t="shared" si="10"/>
        <v>0</v>
      </c>
      <c r="L37" s="157">
        <f t="shared" si="10"/>
        <v>0</v>
      </c>
      <c r="M37" s="157">
        <f t="shared" si="10"/>
        <v>0</v>
      </c>
      <c r="N37" s="157">
        <f t="shared" si="10"/>
        <v>2</v>
      </c>
      <c r="O37" s="157">
        <f t="shared" si="10"/>
        <v>83.7</v>
      </c>
      <c r="P37" s="157">
        <f t="shared" si="10"/>
        <v>5</v>
      </c>
      <c r="Q37" s="157">
        <f t="shared" si="10"/>
        <v>3.5999999999999996</v>
      </c>
      <c r="R37" s="157">
        <f t="shared" si="10"/>
        <v>5</v>
      </c>
      <c r="S37" s="157">
        <f t="shared" si="10"/>
        <v>4.8</v>
      </c>
      <c r="T37" s="157">
        <f t="shared" si="10"/>
        <v>0</v>
      </c>
      <c r="U37" s="157">
        <f t="shared" si="10"/>
        <v>0</v>
      </c>
      <c r="V37" s="157">
        <f t="shared" si="10"/>
        <v>0</v>
      </c>
      <c r="W37" s="157">
        <f t="shared" si="10"/>
        <v>0</v>
      </c>
      <c r="X37" s="157">
        <f t="shared" si="10"/>
        <v>0</v>
      </c>
      <c r="Y37" s="157">
        <f t="shared" si="10"/>
        <v>0</v>
      </c>
      <c r="Z37" s="157">
        <f t="shared" si="10"/>
        <v>12</v>
      </c>
      <c r="AA37" s="157">
        <f t="shared" si="10"/>
        <v>92.1</v>
      </c>
    </row>
    <row r="38" spans="1:27" ht="15" customHeight="1" x14ac:dyDescent="0.2">
      <c r="A38" s="275"/>
      <c r="B38" s="42">
        <v>2</v>
      </c>
      <c r="C38" s="44" t="s">
        <v>50</v>
      </c>
      <c r="D38" s="44">
        <f>SUM(D19+D26+D32)</f>
        <v>0</v>
      </c>
      <c r="E38" s="157">
        <f t="shared" ref="E38:AA38" si="11">SUM(E19+E26+E32)</f>
        <v>0</v>
      </c>
      <c r="F38" s="157">
        <f t="shared" si="11"/>
        <v>0</v>
      </c>
      <c r="G38" s="157">
        <f t="shared" si="11"/>
        <v>0</v>
      </c>
      <c r="H38" s="157">
        <f t="shared" si="11"/>
        <v>0</v>
      </c>
      <c r="I38" s="157">
        <f t="shared" si="11"/>
        <v>0</v>
      </c>
      <c r="J38" s="157">
        <f t="shared" si="11"/>
        <v>2</v>
      </c>
      <c r="K38" s="157">
        <f t="shared" si="11"/>
        <v>10.7</v>
      </c>
      <c r="L38" s="157">
        <f t="shared" si="11"/>
        <v>9</v>
      </c>
      <c r="M38" s="157">
        <f t="shared" si="11"/>
        <v>179.9</v>
      </c>
      <c r="N38" s="157">
        <f t="shared" si="11"/>
        <v>24</v>
      </c>
      <c r="O38" s="157">
        <f t="shared" si="11"/>
        <v>4472.9000000000005</v>
      </c>
      <c r="P38" s="157">
        <f t="shared" si="11"/>
        <v>23</v>
      </c>
      <c r="Q38" s="157">
        <f t="shared" si="11"/>
        <v>53845.5</v>
      </c>
      <c r="R38" s="157">
        <f t="shared" si="11"/>
        <v>16</v>
      </c>
      <c r="S38" s="157">
        <f t="shared" si="11"/>
        <v>286.8</v>
      </c>
      <c r="T38" s="157">
        <f t="shared" si="11"/>
        <v>4</v>
      </c>
      <c r="U38" s="157">
        <f t="shared" si="11"/>
        <v>161.4</v>
      </c>
      <c r="V38" s="157">
        <f t="shared" si="11"/>
        <v>11</v>
      </c>
      <c r="W38" s="157">
        <f t="shared" si="11"/>
        <v>207.1</v>
      </c>
      <c r="X38" s="157">
        <f t="shared" si="11"/>
        <v>0</v>
      </c>
      <c r="Y38" s="157">
        <f t="shared" si="11"/>
        <v>0</v>
      </c>
      <c r="Z38" s="157">
        <f t="shared" si="11"/>
        <v>89</v>
      </c>
      <c r="AA38" s="157">
        <f t="shared" si="11"/>
        <v>59164.299999999996</v>
      </c>
    </row>
    <row r="39" spans="1:27" ht="15" customHeight="1" x14ac:dyDescent="0.2">
      <c r="A39" s="275"/>
      <c r="B39" s="42">
        <v>3</v>
      </c>
      <c r="C39" s="44" t="s">
        <v>51</v>
      </c>
      <c r="D39" s="158">
        <f>SUM(D20+D27+D33)</f>
        <v>2</v>
      </c>
      <c r="E39" s="158">
        <f t="shared" ref="E39:AA39" si="12">SUM(E20+E27+E33)</f>
        <v>0</v>
      </c>
      <c r="F39" s="158">
        <f t="shared" si="12"/>
        <v>0</v>
      </c>
      <c r="G39" s="158">
        <f t="shared" si="12"/>
        <v>0</v>
      </c>
      <c r="H39" s="158">
        <f t="shared" si="12"/>
        <v>0</v>
      </c>
      <c r="I39" s="158">
        <f t="shared" si="12"/>
        <v>0</v>
      </c>
      <c r="J39" s="181">
        <f t="shared" si="12"/>
        <v>6</v>
      </c>
      <c r="K39" s="158">
        <f t="shared" si="12"/>
        <v>211</v>
      </c>
      <c r="L39" s="181">
        <f t="shared" si="12"/>
        <v>55</v>
      </c>
      <c r="M39" s="158">
        <f t="shared" si="12"/>
        <v>207.3</v>
      </c>
      <c r="N39" s="181">
        <f t="shared" si="12"/>
        <v>11</v>
      </c>
      <c r="O39" s="158">
        <f t="shared" si="12"/>
        <v>583.9</v>
      </c>
      <c r="P39" s="181">
        <f t="shared" si="12"/>
        <v>33</v>
      </c>
      <c r="Q39" s="158">
        <f t="shared" si="12"/>
        <v>4273.2</v>
      </c>
      <c r="R39" s="181">
        <f t="shared" si="12"/>
        <v>52</v>
      </c>
      <c r="S39" s="158">
        <f t="shared" si="12"/>
        <v>515.9</v>
      </c>
      <c r="T39" s="181">
        <f t="shared" si="12"/>
        <v>8</v>
      </c>
      <c r="U39" s="158">
        <f t="shared" si="12"/>
        <v>1260.5999999999999</v>
      </c>
      <c r="V39" s="181">
        <f t="shared" si="12"/>
        <v>5</v>
      </c>
      <c r="W39" s="158">
        <f t="shared" si="12"/>
        <v>0</v>
      </c>
      <c r="X39" s="181">
        <f t="shared" si="12"/>
        <v>17</v>
      </c>
      <c r="Y39" s="158">
        <f t="shared" si="12"/>
        <v>31.1</v>
      </c>
      <c r="Z39" s="181">
        <f t="shared" si="12"/>
        <v>189</v>
      </c>
      <c r="AA39" s="158">
        <f t="shared" si="12"/>
        <v>7083</v>
      </c>
    </row>
    <row r="40" spans="1:27" ht="15" customHeight="1" x14ac:dyDescent="0.2">
      <c r="A40" s="275"/>
      <c r="B40" s="42">
        <v>4</v>
      </c>
      <c r="C40" s="109" t="s">
        <v>81</v>
      </c>
      <c r="D40" s="44">
        <f>SUM(D21)</f>
        <v>0</v>
      </c>
      <c r="E40" s="157">
        <f t="shared" ref="E40:AA40" si="13">SUM(E21)</f>
        <v>0</v>
      </c>
      <c r="F40" s="157">
        <f t="shared" si="13"/>
        <v>0</v>
      </c>
      <c r="G40" s="157">
        <f t="shared" si="13"/>
        <v>0</v>
      </c>
      <c r="H40" s="157">
        <f t="shared" si="13"/>
        <v>0</v>
      </c>
      <c r="I40" s="157">
        <f t="shared" si="13"/>
        <v>0</v>
      </c>
      <c r="J40" s="157">
        <f t="shared" si="13"/>
        <v>0</v>
      </c>
      <c r="K40" s="157">
        <f t="shared" si="13"/>
        <v>0</v>
      </c>
      <c r="L40" s="157">
        <f t="shared" si="13"/>
        <v>101</v>
      </c>
      <c r="M40" s="157">
        <f t="shared" si="13"/>
        <v>2445.9</v>
      </c>
      <c r="N40" s="157">
        <f t="shared" si="13"/>
        <v>0</v>
      </c>
      <c r="O40" s="157">
        <f t="shared" si="13"/>
        <v>0</v>
      </c>
      <c r="P40" s="157">
        <f t="shared" si="13"/>
        <v>0</v>
      </c>
      <c r="Q40" s="157">
        <f t="shared" si="13"/>
        <v>0</v>
      </c>
      <c r="R40" s="157">
        <f t="shared" si="13"/>
        <v>0</v>
      </c>
      <c r="S40" s="157">
        <f t="shared" si="13"/>
        <v>0</v>
      </c>
      <c r="T40" s="157">
        <f t="shared" si="13"/>
        <v>0</v>
      </c>
      <c r="U40" s="157">
        <f t="shared" si="13"/>
        <v>0</v>
      </c>
      <c r="V40" s="157">
        <f t="shared" si="13"/>
        <v>0</v>
      </c>
      <c r="W40" s="157">
        <f t="shared" si="13"/>
        <v>0</v>
      </c>
      <c r="X40" s="157">
        <f t="shared" si="13"/>
        <v>0</v>
      </c>
      <c r="Y40" s="157">
        <f t="shared" si="13"/>
        <v>0</v>
      </c>
      <c r="Z40" s="157">
        <f t="shared" si="13"/>
        <v>101</v>
      </c>
      <c r="AA40" s="157">
        <f t="shared" si="13"/>
        <v>2445.9</v>
      </c>
    </row>
    <row r="41" spans="1:27" ht="23.25" customHeight="1" x14ac:dyDescent="0.2">
      <c r="A41" s="275"/>
      <c r="B41" s="110">
        <v>5</v>
      </c>
      <c r="C41" s="111" t="s">
        <v>45</v>
      </c>
      <c r="D41" s="112">
        <f>SUM(D22+D28+D34)</f>
        <v>0</v>
      </c>
      <c r="E41" s="157">
        <f t="shared" ref="E41:AA41" si="14">SUM(E22+E28+E34)</f>
        <v>0</v>
      </c>
      <c r="F41" s="157">
        <f t="shared" si="14"/>
        <v>0</v>
      </c>
      <c r="G41" s="157">
        <f t="shared" si="14"/>
        <v>0</v>
      </c>
      <c r="H41" s="157">
        <f t="shared" si="14"/>
        <v>0</v>
      </c>
      <c r="I41" s="157">
        <f t="shared" si="14"/>
        <v>0</v>
      </c>
      <c r="J41" s="157">
        <f t="shared" si="14"/>
        <v>0</v>
      </c>
      <c r="K41" s="157">
        <f t="shared" si="14"/>
        <v>0</v>
      </c>
      <c r="L41" s="157">
        <f t="shared" si="14"/>
        <v>14</v>
      </c>
      <c r="M41" s="157">
        <f t="shared" si="14"/>
        <v>0</v>
      </c>
      <c r="N41" s="157">
        <f t="shared" si="14"/>
        <v>0</v>
      </c>
      <c r="O41" s="157">
        <f t="shared" si="14"/>
        <v>0</v>
      </c>
      <c r="P41" s="157">
        <f t="shared" si="14"/>
        <v>0</v>
      </c>
      <c r="Q41" s="157">
        <f t="shared" si="14"/>
        <v>0</v>
      </c>
      <c r="R41" s="157">
        <f t="shared" si="14"/>
        <v>0</v>
      </c>
      <c r="S41" s="157">
        <f t="shared" si="14"/>
        <v>0</v>
      </c>
      <c r="T41" s="157">
        <f t="shared" si="14"/>
        <v>0</v>
      </c>
      <c r="U41" s="157">
        <f t="shared" si="14"/>
        <v>0</v>
      </c>
      <c r="V41" s="157">
        <f t="shared" si="14"/>
        <v>0</v>
      </c>
      <c r="W41" s="157">
        <f t="shared" si="14"/>
        <v>0</v>
      </c>
      <c r="X41" s="157">
        <f t="shared" si="14"/>
        <v>0</v>
      </c>
      <c r="Y41" s="157">
        <f t="shared" si="14"/>
        <v>0</v>
      </c>
      <c r="Z41" s="157">
        <f t="shared" si="14"/>
        <v>14</v>
      </c>
      <c r="AA41" s="157">
        <f t="shared" si="14"/>
        <v>0</v>
      </c>
    </row>
    <row r="42" spans="1:27" ht="23.25" customHeight="1" x14ac:dyDescent="0.2">
      <c r="A42" s="275"/>
      <c r="B42" s="110">
        <v>6</v>
      </c>
      <c r="C42" s="111" t="s">
        <v>53</v>
      </c>
      <c r="D42" s="112">
        <f>SUM(D23+D29+D35)</f>
        <v>0</v>
      </c>
      <c r="E42" s="157">
        <f t="shared" ref="E42:AA42" si="15">SUM(E23+E29+E35)</f>
        <v>0</v>
      </c>
      <c r="F42" s="157">
        <f t="shared" si="15"/>
        <v>0</v>
      </c>
      <c r="G42" s="157">
        <f t="shared" si="15"/>
        <v>0</v>
      </c>
      <c r="H42" s="157">
        <f t="shared" si="15"/>
        <v>0</v>
      </c>
      <c r="I42" s="157">
        <f t="shared" si="15"/>
        <v>0</v>
      </c>
      <c r="J42" s="157">
        <f t="shared" si="15"/>
        <v>0</v>
      </c>
      <c r="K42" s="157">
        <f t="shared" si="15"/>
        <v>0</v>
      </c>
      <c r="L42" s="157">
        <f t="shared" si="15"/>
        <v>0</v>
      </c>
      <c r="M42" s="157">
        <f t="shared" si="15"/>
        <v>0</v>
      </c>
      <c r="N42" s="157">
        <f t="shared" si="15"/>
        <v>0</v>
      </c>
      <c r="O42" s="157">
        <f t="shared" si="15"/>
        <v>0</v>
      </c>
      <c r="P42" s="157">
        <f t="shared" si="15"/>
        <v>0</v>
      </c>
      <c r="Q42" s="157">
        <f t="shared" si="15"/>
        <v>0</v>
      </c>
      <c r="R42" s="157">
        <f t="shared" si="15"/>
        <v>0</v>
      </c>
      <c r="S42" s="157">
        <f t="shared" si="15"/>
        <v>0</v>
      </c>
      <c r="T42" s="157">
        <f t="shared" si="15"/>
        <v>0</v>
      </c>
      <c r="U42" s="157">
        <f t="shared" si="15"/>
        <v>0</v>
      </c>
      <c r="V42" s="157">
        <f t="shared" si="15"/>
        <v>0</v>
      </c>
      <c r="W42" s="157">
        <f t="shared" si="15"/>
        <v>0</v>
      </c>
      <c r="X42" s="157">
        <f t="shared" si="15"/>
        <v>0</v>
      </c>
      <c r="Y42" s="157">
        <f t="shared" si="15"/>
        <v>0</v>
      </c>
      <c r="Z42" s="157">
        <f t="shared" si="15"/>
        <v>0</v>
      </c>
      <c r="AA42" s="157">
        <f t="shared" si="15"/>
        <v>0</v>
      </c>
    </row>
    <row r="43" spans="1:27" ht="15" customHeight="1" x14ac:dyDescent="0.2">
      <c r="A43" s="275"/>
      <c r="B43" s="271" t="s">
        <v>3</v>
      </c>
      <c r="C43" s="271"/>
      <c r="D43" s="46">
        <f>SUM(D37:D42)</f>
        <v>2</v>
      </c>
      <c r="E43" s="156">
        <f t="shared" ref="E43:AA43" si="16">SUM(E37:E42)</f>
        <v>0</v>
      </c>
      <c r="F43" s="156">
        <f t="shared" si="16"/>
        <v>0</v>
      </c>
      <c r="G43" s="156">
        <f t="shared" si="16"/>
        <v>0</v>
      </c>
      <c r="H43" s="156">
        <f t="shared" si="16"/>
        <v>0</v>
      </c>
      <c r="I43" s="156">
        <f t="shared" si="16"/>
        <v>0</v>
      </c>
      <c r="J43" s="156">
        <f t="shared" si="16"/>
        <v>8</v>
      </c>
      <c r="K43" s="156">
        <f t="shared" si="16"/>
        <v>221.7</v>
      </c>
      <c r="L43" s="156">
        <f t="shared" si="16"/>
        <v>179</v>
      </c>
      <c r="M43" s="156">
        <f t="shared" si="16"/>
        <v>2833.1000000000004</v>
      </c>
      <c r="N43" s="156">
        <f t="shared" si="16"/>
        <v>37</v>
      </c>
      <c r="O43" s="156">
        <f t="shared" si="16"/>
        <v>5140.5</v>
      </c>
      <c r="P43" s="156">
        <f t="shared" si="16"/>
        <v>61</v>
      </c>
      <c r="Q43" s="156">
        <f t="shared" si="16"/>
        <v>58122.299999999996</v>
      </c>
      <c r="R43" s="156">
        <f t="shared" si="16"/>
        <v>73</v>
      </c>
      <c r="S43" s="156">
        <f t="shared" si="16"/>
        <v>807.5</v>
      </c>
      <c r="T43" s="156">
        <f t="shared" si="16"/>
        <v>12</v>
      </c>
      <c r="U43" s="156">
        <f t="shared" si="16"/>
        <v>1422</v>
      </c>
      <c r="V43" s="156">
        <f t="shared" si="16"/>
        <v>16</v>
      </c>
      <c r="W43" s="156">
        <f t="shared" si="16"/>
        <v>207.1</v>
      </c>
      <c r="X43" s="156">
        <f t="shared" si="16"/>
        <v>17</v>
      </c>
      <c r="Y43" s="156">
        <f t="shared" si="16"/>
        <v>31.1</v>
      </c>
      <c r="Z43" s="156">
        <f t="shared" si="16"/>
        <v>405</v>
      </c>
      <c r="AA43" s="156">
        <f t="shared" si="16"/>
        <v>68785.299999999988</v>
      </c>
    </row>
    <row r="44" spans="1:27" ht="15" customHeight="1" x14ac:dyDescent="0.2">
      <c r="A44" s="21"/>
      <c r="B44" s="22"/>
      <c r="C44" s="22"/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ht="15" customHeight="1" x14ac:dyDescent="0.2">
      <c r="A45" s="21"/>
      <c r="B45" s="22"/>
      <c r="C45" s="22"/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ht="15" customHeight="1" x14ac:dyDescent="0.2">
      <c r="A46" s="21"/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5" customHeight="1" x14ac:dyDescent="0.2">
      <c r="A47" s="21"/>
      <c r="B47" s="22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ht="15" customHeight="1" x14ac:dyDescent="0.2">
      <c r="A48" s="21"/>
      <c r="B48" s="22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 ht="15" customHeight="1" x14ac:dyDescent="0.2">
      <c r="A49" s="21"/>
      <c r="B49" s="22"/>
      <c r="C49" s="22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 ht="15" customHeight="1" x14ac:dyDescent="0.2">
      <c r="A50" s="21"/>
      <c r="B50" s="22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 ht="15" customHeight="1" x14ac:dyDescent="0.2">
      <c r="A51" s="21"/>
      <c r="B51" s="22"/>
      <c r="C51" s="22"/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 ht="15" customHeight="1" x14ac:dyDescent="0.2">
      <c r="A52" s="21"/>
      <c r="B52" s="22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 ht="15" customHeight="1" x14ac:dyDescent="0.2">
      <c r="A53" s="21"/>
      <c r="B53" s="22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 ht="15" customHeight="1" x14ac:dyDescent="0.2">
      <c r="A54" s="21"/>
      <c r="B54" s="22"/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 ht="15" customHeight="1" x14ac:dyDescent="0.2">
      <c r="A55" s="21"/>
      <c r="B55" s="22"/>
      <c r="C55" s="22"/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ht="15" customHeight="1" x14ac:dyDescent="0.2">
      <c r="A56" s="21"/>
      <c r="B56" s="22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5" customHeight="1" x14ac:dyDescent="0.2">
      <c r="A57" s="21"/>
      <c r="B57" s="22"/>
      <c r="C57" s="22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ht="15" customHeight="1" x14ac:dyDescent="0.2">
      <c r="A58" s="21"/>
      <c r="B58" s="22"/>
      <c r="C58" s="22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ht="15" customHeight="1" x14ac:dyDescent="0.2">
      <c r="A59" s="21"/>
      <c r="B59" s="22"/>
      <c r="C59" s="22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 ht="15" customHeight="1" x14ac:dyDescent="0.2">
      <c r="A60" s="21"/>
      <c r="B60" s="22"/>
      <c r="C60" s="22"/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 ht="15" customHeight="1" x14ac:dyDescent="0.2">
      <c r="A61" s="21"/>
      <c r="B61" s="22"/>
      <c r="C61" s="22"/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 ht="15" customHeight="1" x14ac:dyDescent="0.2">
      <c r="A62" s="21"/>
      <c r="B62" s="22"/>
      <c r="C62" s="22"/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 ht="15" customHeight="1" x14ac:dyDescent="0.2">
      <c r="A63" s="21"/>
      <c r="B63" s="22"/>
      <c r="C63" s="22"/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ht="15" customHeight="1" x14ac:dyDescent="0.2">
      <c r="A64" s="21"/>
      <c r="B64" s="22"/>
      <c r="C64" s="22"/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ht="15" customHeight="1" x14ac:dyDescent="0.2">
      <c r="A65" s="21"/>
      <c r="B65" s="22"/>
      <c r="C65" s="22"/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83" s="20" customFormat="1" ht="15" x14ac:dyDescent="0.2"/>
    <row r="84" s="20" customFormat="1" ht="15" x14ac:dyDescent="0.2"/>
    <row r="85" s="20" customFormat="1" ht="15" x14ac:dyDescent="0.2"/>
    <row r="86" s="20" customFormat="1" ht="15" x14ac:dyDescent="0.2"/>
    <row r="87" s="20" customFormat="1" ht="15" x14ac:dyDescent="0.2"/>
    <row r="88" s="20" customFormat="1" ht="15" x14ac:dyDescent="0.2"/>
    <row r="89" s="20" customFormat="1" ht="15" x14ac:dyDescent="0.2"/>
    <row r="90" s="20" customFormat="1" ht="15" x14ac:dyDescent="0.2"/>
    <row r="91" s="20" customFormat="1" ht="15" x14ac:dyDescent="0.2"/>
    <row r="92" s="20" customFormat="1" ht="15" x14ac:dyDescent="0.2"/>
    <row r="93" s="20" customFormat="1" ht="15" x14ac:dyDescent="0.2"/>
    <row r="94" s="20" customFormat="1" ht="15" x14ac:dyDescent="0.2"/>
    <row r="95" s="20" customFormat="1" ht="15" x14ac:dyDescent="0.2"/>
    <row r="96" s="20" customFormat="1" ht="15" x14ac:dyDescent="0.2"/>
    <row r="97" s="20" customFormat="1" ht="15" x14ac:dyDescent="0.2"/>
    <row r="98" s="20" customFormat="1" ht="15" x14ac:dyDescent="0.2"/>
    <row r="99" s="20" customFormat="1" ht="15" x14ac:dyDescent="0.2"/>
    <row r="100" s="20" customFormat="1" ht="15" x14ac:dyDescent="0.2"/>
    <row r="101" s="20" customFormat="1" ht="15" x14ac:dyDescent="0.2"/>
    <row r="102" s="20" customFormat="1" ht="15" x14ac:dyDescent="0.2"/>
    <row r="103" s="20" customFormat="1" ht="15" x14ac:dyDescent="0.2"/>
    <row r="104" s="20" customFormat="1" ht="15" x14ac:dyDescent="0.2"/>
    <row r="105" s="20" customFormat="1" ht="15" x14ac:dyDescent="0.2"/>
    <row r="106" s="20" customFormat="1" ht="15" x14ac:dyDescent="0.2"/>
    <row r="107" s="20" customFormat="1" ht="15" x14ac:dyDescent="0.2"/>
    <row r="108" s="20" customFormat="1" ht="15" x14ac:dyDescent="0.2"/>
    <row r="109" s="20" customFormat="1" ht="15" x14ac:dyDescent="0.2"/>
    <row r="110" s="20" customFormat="1" ht="15" x14ac:dyDescent="0.2"/>
    <row r="111" s="20" customFormat="1" ht="15" x14ac:dyDescent="0.2"/>
    <row r="112" s="20" customFormat="1" ht="15" x14ac:dyDescent="0.2"/>
    <row r="113" s="20" customFormat="1" ht="15" x14ac:dyDescent="0.2"/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  <row r="143" s="20" customFormat="1" ht="15" x14ac:dyDescent="0.2"/>
    <row r="144" s="20" customFormat="1" ht="15" x14ac:dyDescent="0.2"/>
    <row r="145" s="20" customFormat="1" ht="15" x14ac:dyDescent="0.2"/>
    <row r="146" s="20" customFormat="1" ht="15" x14ac:dyDescent="0.2"/>
    <row r="147" s="20" customFormat="1" ht="15" x14ac:dyDescent="0.2"/>
    <row r="148" s="20" customFormat="1" ht="15" x14ac:dyDescent="0.2"/>
    <row r="149" s="20" customFormat="1" ht="15" x14ac:dyDescent="0.2"/>
    <row r="150" s="20" customFormat="1" ht="15" x14ac:dyDescent="0.2"/>
    <row r="151" s="20" customFormat="1" ht="15" x14ac:dyDescent="0.2"/>
    <row r="152" s="20" customFormat="1" ht="15" x14ac:dyDescent="0.2"/>
    <row r="153" s="20" customFormat="1" ht="15" x14ac:dyDescent="0.2"/>
    <row r="154" s="20" customFormat="1" ht="15" x14ac:dyDescent="0.2"/>
    <row r="155" s="20" customFormat="1" ht="15" x14ac:dyDescent="0.2"/>
    <row r="156" s="20" customFormat="1" ht="15" x14ac:dyDescent="0.2"/>
    <row r="157" s="20" customFormat="1" ht="15" x14ac:dyDescent="0.2"/>
    <row r="158" s="20" customFormat="1" ht="15" x14ac:dyDescent="0.2"/>
    <row r="159" s="20" customFormat="1" ht="15" x14ac:dyDescent="0.2"/>
    <row r="160" s="20" customFormat="1" ht="15" x14ac:dyDescent="0.2"/>
    <row r="161" s="20" customFormat="1" ht="15" x14ac:dyDescent="0.2"/>
    <row r="162" s="20" customFormat="1" ht="15" x14ac:dyDescent="0.2"/>
    <row r="163" s="20" customFormat="1" ht="15" x14ac:dyDescent="0.2"/>
    <row r="164" s="20" customFormat="1" ht="15" x14ac:dyDescent="0.2"/>
    <row r="165" s="20" customFormat="1" ht="15" x14ac:dyDescent="0.2"/>
    <row r="166" s="20" customFormat="1" ht="15" x14ac:dyDescent="0.2"/>
    <row r="167" s="20" customFormat="1" ht="15" x14ac:dyDescent="0.2"/>
    <row r="168" s="20" customFormat="1" ht="15" x14ac:dyDescent="0.2"/>
    <row r="169" s="20" customFormat="1" ht="15" x14ac:dyDescent="0.2"/>
  </sheetData>
  <mergeCells count="30">
    <mergeCell ref="P14:Q15"/>
    <mergeCell ref="B10:M10"/>
    <mergeCell ref="B12:N12"/>
    <mergeCell ref="A37:A43"/>
    <mergeCell ref="B43:C43"/>
    <mergeCell ref="A18:A24"/>
    <mergeCell ref="A14:A16"/>
    <mergeCell ref="A25:A30"/>
    <mergeCell ref="B30:C30"/>
    <mergeCell ref="A31:A36"/>
    <mergeCell ref="B36:C36"/>
    <mergeCell ref="B14:B16"/>
    <mergeCell ref="B24:C24"/>
    <mergeCell ref="C14:C16"/>
    <mergeCell ref="Y13:AA13"/>
    <mergeCell ref="R14:S15"/>
    <mergeCell ref="T14:U15"/>
    <mergeCell ref="C6:AA6"/>
    <mergeCell ref="Z14:AA15"/>
    <mergeCell ref="D14:G14"/>
    <mergeCell ref="L14:M15"/>
    <mergeCell ref="N14:O15"/>
    <mergeCell ref="X14:Y15"/>
    <mergeCell ref="D15:E15"/>
    <mergeCell ref="F15:G15"/>
    <mergeCell ref="H14:K14"/>
    <mergeCell ref="H15:I15"/>
    <mergeCell ref="J15:K15"/>
    <mergeCell ref="V14:W15"/>
    <mergeCell ref="B8:P8"/>
  </mergeCells>
  <pageMargins left="0.25" right="0.25" top="0.24" bottom="0.24" header="0.3" footer="0.22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workbookViewId="0">
      <selection activeCell="M29" sqref="M29"/>
    </sheetView>
  </sheetViews>
  <sheetFormatPr defaultRowHeight="14.25" x14ac:dyDescent="0.2"/>
  <cols>
    <col min="1" max="1" width="3.7109375" style="98" customWidth="1"/>
    <col min="2" max="2" width="20.28515625" style="98" customWidth="1"/>
    <col min="3" max="3" width="9.28515625" style="98" customWidth="1"/>
    <col min="4" max="4" width="9.140625" style="98" customWidth="1"/>
    <col min="5" max="5" width="9.28515625" style="98" customWidth="1"/>
    <col min="6" max="6" width="11.7109375" style="98" customWidth="1"/>
    <col min="7" max="7" width="9.140625" style="98" customWidth="1"/>
    <col min="8" max="8" width="11.7109375" style="98" customWidth="1"/>
    <col min="9" max="9" width="8.28515625" style="98" customWidth="1"/>
    <col min="10" max="10" width="9.140625" style="98" customWidth="1"/>
    <col min="11" max="11" width="11.140625" style="98" customWidth="1"/>
    <col min="12" max="12" width="11.7109375" style="98" customWidth="1"/>
    <col min="13" max="13" width="10.140625" style="98" customWidth="1"/>
    <col min="14" max="14" width="11.7109375" style="98" customWidth="1"/>
    <col min="15" max="16384" width="9.140625" style="98"/>
  </cols>
  <sheetData>
    <row r="1" spans="1:19" x14ac:dyDescent="0.2">
      <c r="L1" s="17"/>
    </row>
    <row r="2" spans="1:19" x14ac:dyDescent="0.2">
      <c r="I2" s="99"/>
    </row>
    <row r="3" spans="1:19" x14ac:dyDescent="0.2">
      <c r="I3" s="100"/>
      <c r="K3" s="100"/>
      <c r="S3" s="100"/>
    </row>
    <row r="4" spans="1:19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x14ac:dyDescent="0.2">
      <c r="A6" s="230" t="s">
        <v>93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15"/>
      <c r="P6" s="15"/>
      <c r="Q6" s="15"/>
      <c r="R6" s="15"/>
      <c r="S6" s="15"/>
    </row>
    <row r="7" spans="1:19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x14ac:dyDescent="0.2">
      <c r="A8" s="15" t="s">
        <v>164</v>
      </c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x14ac:dyDescent="0.2">
      <c r="A10" s="17" t="s">
        <v>203</v>
      </c>
      <c r="E10" s="101"/>
      <c r="F10" s="101"/>
      <c r="H10" s="28"/>
      <c r="I10" s="28"/>
      <c r="J10" s="28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x14ac:dyDescent="0.2">
      <c r="A12" s="17" t="s">
        <v>213</v>
      </c>
      <c r="E12" s="101"/>
      <c r="F12" s="101"/>
      <c r="H12" s="102"/>
      <c r="I12" s="102"/>
      <c r="J12" s="102"/>
      <c r="K12" s="102"/>
      <c r="L12" s="101"/>
      <c r="M12" s="101"/>
      <c r="N12" s="18"/>
      <c r="O12" s="18"/>
      <c r="P12" s="18"/>
      <c r="Q12" s="18"/>
      <c r="R12" s="18"/>
      <c r="S12" s="18"/>
    </row>
    <row r="13" spans="1:19" x14ac:dyDescent="0.2">
      <c r="A13" s="17"/>
      <c r="E13" s="101"/>
      <c r="F13" s="101"/>
      <c r="H13" s="102"/>
      <c r="I13" s="102"/>
      <c r="J13" s="102"/>
      <c r="K13" s="102"/>
      <c r="L13" s="101"/>
      <c r="M13" s="213" t="s">
        <v>191</v>
      </c>
      <c r="N13" s="213"/>
      <c r="O13" s="18"/>
      <c r="P13" s="18"/>
      <c r="Q13" s="18"/>
      <c r="R13" s="18"/>
      <c r="S13" s="18"/>
    </row>
    <row r="14" spans="1:19" x14ac:dyDescent="0.2">
      <c r="A14" s="278" t="s">
        <v>0</v>
      </c>
      <c r="B14" s="278" t="s">
        <v>94</v>
      </c>
      <c r="C14" s="279" t="s">
        <v>95</v>
      </c>
      <c r="D14" s="279"/>
      <c r="E14" s="279"/>
      <c r="F14" s="279"/>
      <c r="G14" s="279"/>
      <c r="H14" s="279"/>
      <c r="I14" s="279" t="s">
        <v>96</v>
      </c>
      <c r="J14" s="279"/>
      <c r="K14" s="279"/>
      <c r="L14" s="279"/>
      <c r="M14" s="279"/>
      <c r="N14" s="279"/>
    </row>
    <row r="15" spans="1:19" x14ac:dyDescent="0.2">
      <c r="A15" s="278"/>
      <c r="B15" s="278"/>
      <c r="C15" s="279" t="s">
        <v>97</v>
      </c>
      <c r="D15" s="280"/>
      <c r="E15" s="196" t="s">
        <v>98</v>
      </c>
      <c r="F15" s="196"/>
      <c r="G15" s="196"/>
      <c r="H15" s="196"/>
      <c r="I15" s="279" t="s">
        <v>25</v>
      </c>
      <c r="J15" s="280"/>
      <c r="K15" s="192" t="s">
        <v>98</v>
      </c>
      <c r="L15" s="192"/>
      <c r="M15" s="192"/>
      <c r="N15" s="192"/>
    </row>
    <row r="16" spans="1:19" x14ac:dyDescent="0.2">
      <c r="A16" s="278"/>
      <c r="B16" s="278"/>
      <c r="C16" s="279" t="s">
        <v>31</v>
      </c>
      <c r="D16" s="279" t="s">
        <v>32</v>
      </c>
      <c r="E16" s="196" t="s">
        <v>99</v>
      </c>
      <c r="F16" s="196"/>
      <c r="G16" s="279" t="s">
        <v>100</v>
      </c>
      <c r="H16" s="280"/>
      <c r="I16" s="279" t="s">
        <v>31</v>
      </c>
      <c r="J16" s="279" t="s">
        <v>32</v>
      </c>
      <c r="K16" s="196" t="s">
        <v>99</v>
      </c>
      <c r="L16" s="196"/>
      <c r="M16" s="279" t="s">
        <v>100</v>
      </c>
      <c r="N16" s="280"/>
    </row>
    <row r="17" spans="1:14" s="103" customFormat="1" x14ac:dyDescent="0.25">
      <c r="A17" s="278"/>
      <c r="B17" s="278"/>
      <c r="C17" s="279"/>
      <c r="D17" s="279"/>
      <c r="E17" s="85" t="s">
        <v>101</v>
      </c>
      <c r="F17" s="84" t="s">
        <v>32</v>
      </c>
      <c r="G17" s="85" t="s">
        <v>101</v>
      </c>
      <c r="H17" s="84" t="s">
        <v>32</v>
      </c>
      <c r="I17" s="279"/>
      <c r="J17" s="279"/>
      <c r="K17" s="85" t="s">
        <v>101</v>
      </c>
      <c r="L17" s="84" t="s">
        <v>32</v>
      </c>
      <c r="M17" s="85" t="s">
        <v>101</v>
      </c>
      <c r="N17" s="84" t="s">
        <v>32</v>
      </c>
    </row>
    <row r="18" spans="1:14" s="17" customFormat="1" ht="12.75" x14ac:dyDescent="0.2">
      <c r="A18" s="83" t="s">
        <v>34</v>
      </c>
      <c r="B18" s="83" t="s">
        <v>35</v>
      </c>
      <c r="C18" s="83">
        <v>1</v>
      </c>
      <c r="D18" s="83">
        <v>2</v>
      </c>
      <c r="E18" s="83">
        <v>3</v>
      </c>
      <c r="F18" s="83">
        <f t="shared" ref="F18:N18" si="0">E18+1</f>
        <v>4</v>
      </c>
      <c r="G18" s="83">
        <f t="shared" si="0"/>
        <v>5</v>
      </c>
      <c r="H18" s="83">
        <f t="shared" si="0"/>
        <v>6</v>
      </c>
      <c r="I18" s="83">
        <v>7</v>
      </c>
      <c r="J18" s="83">
        <v>8</v>
      </c>
      <c r="K18" s="83">
        <v>9</v>
      </c>
      <c r="L18" s="83">
        <f t="shared" si="0"/>
        <v>10</v>
      </c>
      <c r="M18" s="83">
        <f t="shared" si="0"/>
        <v>11</v>
      </c>
      <c r="N18" s="83">
        <f t="shared" si="0"/>
        <v>12</v>
      </c>
    </row>
    <row r="19" spans="1:14" x14ac:dyDescent="0.2">
      <c r="A19" s="104">
        <v>1</v>
      </c>
      <c r="B19" s="105" t="s">
        <v>76</v>
      </c>
      <c r="C19" s="105">
        <f>SUM(E19+G19)</f>
        <v>0</v>
      </c>
      <c r="D19" s="106">
        <f>SUM(F19+H19)</f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f>SUM(K19+M19)</f>
        <v>0</v>
      </c>
      <c r="J19" s="106">
        <f>SUM(L19+N19)</f>
        <v>0</v>
      </c>
      <c r="K19" s="106">
        <v>0</v>
      </c>
      <c r="L19" s="106">
        <v>0</v>
      </c>
      <c r="M19" s="106">
        <v>0</v>
      </c>
      <c r="N19" s="106">
        <v>0</v>
      </c>
    </row>
    <row r="20" spans="1:14" x14ac:dyDescent="0.2">
      <c r="A20" s="104">
        <v>2</v>
      </c>
      <c r="B20" s="105" t="s">
        <v>77</v>
      </c>
      <c r="C20" s="105">
        <f>SUM(E20+G20)</f>
        <v>8</v>
      </c>
      <c r="D20" s="170">
        <f>SUM(F20+H20)</f>
        <v>1693.9</v>
      </c>
      <c r="E20" s="106">
        <v>1</v>
      </c>
      <c r="F20" s="106">
        <v>348.1</v>
      </c>
      <c r="G20" s="106">
        <v>7</v>
      </c>
      <c r="H20" s="106">
        <v>1345.8</v>
      </c>
      <c r="I20" s="178">
        <f>SUM(K20+M20)</f>
        <v>4</v>
      </c>
      <c r="J20" s="184">
        <f>SUM(L20+N20)</f>
        <v>926</v>
      </c>
      <c r="K20" s="178">
        <v>0</v>
      </c>
      <c r="L20" s="178">
        <v>0</v>
      </c>
      <c r="M20" s="178">
        <v>4</v>
      </c>
      <c r="N20" s="184">
        <v>926</v>
      </c>
    </row>
    <row r="21" spans="1:14" x14ac:dyDescent="0.2">
      <c r="A21" s="281" t="s">
        <v>3</v>
      </c>
      <c r="B21" s="281"/>
      <c r="C21" s="83">
        <f>SUM(C19:C20)</f>
        <v>8</v>
      </c>
      <c r="D21" s="171">
        <f t="shared" ref="D21:N21" si="1">SUM(D19:D20)</f>
        <v>1693.9</v>
      </c>
      <c r="E21" s="120">
        <f t="shared" si="1"/>
        <v>1</v>
      </c>
      <c r="F21" s="120">
        <f t="shared" si="1"/>
        <v>348.1</v>
      </c>
      <c r="G21" s="120">
        <f t="shared" si="1"/>
        <v>7</v>
      </c>
      <c r="H21" s="120">
        <f t="shared" si="1"/>
        <v>1345.8</v>
      </c>
      <c r="I21" s="120">
        <f t="shared" si="1"/>
        <v>4</v>
      </c>
      <c r="J21" s="171">
        <f t="shared" si="1"/>
        <v>926</v>
      </c>
      <c r="K21" s="120">
        <f t="shared" si="1"/>
        <v>0</v>
      </c>
      <c r="L21" s="120">
        <f t="shared" si="1"/>
        <v>0</v>
      </c>
      <c r="M21" s="120">
        <f t="shared" si="1"/>
        <v>4</v>
      </c>
      <c r="N21" s="171">
        <f t="shared" si="1"/>
        <v>926</v>
      </c>
    </row>
    <row r="35" spans="1:14" ht="15.7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5.75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5.7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5.7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</sheetData>
  <mergeCells count="19">
    <mergeCell ref="A21:B21"/>
    <mergeCell ref="D16:D17"/>
    <mergeCell ref="E16:F16"/>
    <mergeCell ref="G16:H16"/>
    <mergeCell ref="I16:I17"/>
    <mergeCell ref="A6:N6"/>
    <mergeCell ref="A14:A17"/>
    <mergeCell ref="B14:B17"/>
    <mergeCell ref="C14:H14"/>
    <mergeCell ref="I14:N14"/>
    <mergeCell ref="C15:D15"/>
    <mergeCell ref="E15:H15"/>
    <mergeCell ref="I15:J15"/>
    <mergeCell ref="K15:N15"/>
    <mergeCell ref="C16:C17"/>
    <mergeCell ref="M16:N16"/>
    <mergeCell ref="J16:J17"/>
    <mergeCell ref="K16:L16"/>
    <mergeCell ref="M13:N13"/>
  </mergeCells>
  <pageMargins left="0.25" right="0.25" top="0.75" bottom="0.75" header="0.3" footer="0.3"/>
  <pageSetup paperSize="9" scale="91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opLeftCell="A5" workbookViewId="0">
      <selection activeCell="O19" sqref="O19"/>
    </sheetView>
  </sheetViews>
  <sheetFormatPr defaultRowHeight="11.25" x14ac:dyDescent="0.2"/>
  <cols>
    <col min="1" max="1" width="3.5703125" style="31" customWidth="1"/>
    <col min="2" max="2" width="14.28515625" style="31" customWidth="1"/>
    <col min="3" max="3" width="10.5703125" style="31" customWidth="1"/>
    <col min="4" max="4" width="8.28515625" style="31" customWidth="1"/>
    <col min="5" max="6" width="7.28515625" style="31" customWidth="1"/>
    <col min="7" max="7" width="4" style="31" customWidth="1"/>
    <col min="8" max="8" width="5.140625" style="31" customWidth="1"/>
    <col min="9" max="9" width="4.28515625" style="31" customWidth="1"/>
    <col min="10" max="10" width="7.28515625" style="31" customWidth="1"/>
    <col min="11" max="11" width="21.28515625" style="31" customWidth="1"/>
    <col min="12" max="16384" width="9.140625" style="31"/>
  </cols>
  <sheetData>
    <row r="1" spans="1:12" ht="12.75" customHeight="1" x14ac:dyDescent="0.2">
      <c r="H1" s="11"/>
      <c r="I1" s="11"/>
      <c r="J1" s="11"/>
      <c r="K1" s="11"/>
    </row>
    <row r="2" spans="1:12" ht="12.75" customHeight="1" x14ac:dyDescent="0.2">
      <c r="B2" s="27"/>
      <c r="I2" s="27"/>
      <c r="J2" s="27"/>
      <c r="K2" s="27"/>
    </row>
    <row r="3" spans="1:12" ht="12.75" customHeight="1" x14ac:dyDescent="0.2">
      <c r="B3" s="27"/>
      <c r="I3" s="27"/>
      <c r="J3" s="27"/>
      <c r="K3" s="27"/>
    </row>
    <row r="4" spans="1:12" ht="12.75" x14ac:dyDescent="0.2">
      <c r="H4" s="32"/>
      <c r="I4" s="32"/>
      <c r="J4" s="283"/>
      <c r="K4" s="283"/>
    </row>
    <row r="5" spans="1:12" ht="12.75" x14ac:dyDescent="0.2">
      <c r="H5" s="32"/>
      <c r="I5" s="32"/>
      <c r="J5" s="33"/>
      <c r="K5" s="33"/>
    </row>
    <row r="6" spans="1:12" ht="12.75" x14ac:dyDescent="0.2">
      <c r="A6" s="15" t="s">
        <v>93</v>
      </c>
      <c r="H6" s="32"/>
      <c r="I6" s="32"/>
      <c r="J6" s="33"/>
      <c r="K6" s="33"/>
    </row>
    <row r="7" spans="1:12" ht="12.75" x14ac:dyDescent="0.2">
      <c r="A7" s="15"/>
      <c r="H7" s="32"/>
      <c r="I7" s="32"/>
      <c r="J7" s="33"/>
      <c r="K7" s="33"/>
    </row>
    <row r="8" spans="1:12" ht="15" customHeight="1" x14ac:dyDescent="0.2">
      <c r="A8" s="15"/>
      <c r="B8" s="284" t="s">
        <v>163</v>
      </c>
      <c r="C8" s="284"/>
      <c r="D8" s="284"/>
      <c r="E8" s="284"/>
      <c r="F8" s="284"/>
      <c r="G8" s="284"/>
      <c r="H8" s="284"/>
      <c r="I8" s="284"/>
      <c r="J8" s="284"/>
      <c r="K8" s="284"/>
      <c r="L8" s="15"/>
    </row>
    <row r="9" spans="1:12" ht="15" x14ac:dyDescent="0.25">
      <c r="A9" s="15"/>
      <c r="C9" s="19"/>
      <c r="E9" s="19"/>
      <c r="F9" s="19"/>
      <c r="G9" s="19"/>
      <c r="H9" s="19"/>
      <c r="I9" s="15"/>
      <c r="J9" s="15"/>
      <c r="K9" s="15"/>
      <c r="L9" s="15"/>
    </row>
    <row r="10" spans="1:12" ht="15" customHeight="1" x14ac:dyDescent="0.2">
      <c r="A10" s="15"/>
      <c r="B10" s="284" t="s">
        <v>204</v>
      </c>
      <c r="C10" s="284"/>
      <c r="D10" s="284"/>
      <c r="E10" s="284"/>
      <c r="F10" s="284"/>
      <c r="G10" s="284"/>
      <c r="H10" s="284"/>
      <c r="I10" s="284"/>
      <c r="J10" s="284"/>
      <c r="K10" s="284"/>
      <c r="L10" s="15"/>
    </row>
    <row r="11" spans="1:12" ht="15" x14ac:dyDescent="0.25">
      <c r="A11" s="15"/>
      <c r="C11" s="19"/>
      <c r="E11" s="19"/>
      <c r="F11" s="19"/>
      <c r="G11" s="19"/>
      <c r="H11" s="19"/>
      <c r="I11" s="15"/>
      <c r="J11" s="15"/>
      <c r="K11" s="15"/>
      <c r="L11" s="15"/>
    </row>
    <row r="12" spans="1:12" ht="15" customHeight="1" x14ac:dyDescent="0.2">
      <c r="B12" s="284" t="s">
        <v>214</v>
      </c>
      <c r="C12" s="284"/>
      <c r="D12" s="284"/>
      <c r="E12" s="284"/>
      <c r="F12" s="284"/>
      <c r="G12" s="284"/>
      <c r="H12" s="284"/>
      <c r="I12" s="284"/>
      <c r="J12" s="284"/>
      <c r="K12" s="284"/>
      <c r="L12" s="15"/>
    </row>
    <row r="13" spans="1:12" ht="15" customHeight="1" x14ac:dyDescent="0.2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15"/>
    </row>
    <row r="14" spans="1:12" ht="12.75" x14ac:dyDescent="0.2">
      <c r="A14" s="232" t="s">
        <v>0</v>
      </c>
      <c r="B14" s="220" t="s">
        <v>102</v>
      </c>
      <c r="C14" s="220"/>
      <c r="D14" s="220"/>
      <c r="E14" s="220"/>
      <c r="F14" s="220"/>
      <c r="G14" s="220"/>
      <c r="H14" s="220"/>
      <c r="I14" s="220"/>
      <c r="J14" s="250" t="s">
        <v>103</v>
      </c>
      <c r="K14" s="220" t="s">
        <v>104</v>
      </c>
    </row>
    <row r="15" spans="1:12" ht="12.75" x14ac:dyDescent="0.2">
      <c r="A15" s="232"/>
      <c r="B15" s="220" t="s">
        <v>105</v>
      </c>
      <c r="C15" s="250" t="s">
        <v>106</v>
      </c>
      <c r="D15" s="220" t="s">
        <v>98</v>
      </c>
      <c r="E15" s="220"/>
      <c r="F15" s="220"/>
      <c r="G15" s="220"/>
      <c r="H15" s="220" t="s">
        <v>107</v>
      </c>
      <c r="I15" s="220"/>
      <c r="J15" s="250"/>
      <c r="K15" s="220"/>
    </row>
    <row r="16" spans="1:12" ht="105" x14ac:dyDescent="0.2">
      <c r="A16" s="232"/>
      <c r="B16" s="220"/>
      <c r="C16" s="250"/>
      <c r="D16" s="52" t="s">
        <v>108</v>
      </c>
      <c r="E16" s="52" t="s">
        <v>109</v>
      </c>
      <c r="F16" s="52" t="s">
        <v>110</v>
      </c>
      <c r="G16" s="52" t="s">
        <v>46</v>
      </c>
      <c r="H16" s="52" t="s">
        <v>56</v>
      </c>
      <c r="I16" s="52" t="s">
        <v>111</v>
      </c>
      <c r="J16" s="250"/>
      <c r="K16" s="220"/>
    </row>
    <row r="17" spans="1:11" ht="12.75" x14ac:dyDescent="0.2">
      <c r="A17" s="56" t="s">
        <v>34</v>
      </c>
      <c r="B17" s="56" t="s">
        <v>86</v>
      </c>
      <c r="C17" s="56" t="s">
        <v>112</v>
      </c>
      <c r="D17" s="56">
        <v>2</v>
      </c>
      <c r="E17" s="56">
        <f>D17+1</f>
        <v>3</v>
      </c>
      <c r="F17" s="56">
        <f t="shared" ref="F17:K17" si="0">E17+1</f>
        <v>4</v>
      </c>
      <c r="G17" s="56">
        <f t="shared" si="0"/>
        <v>5</v>
      </c>
      <c r="H17" s="56">
        <f t="shared" si="0"/>
        <v>6</v>
      </c>
      <c r="I17" s="56">
        <f t="shared" si="0"/>
        <v>7</v>
      </c>
      <c r="J17" s="56">
        <f t="shared" si="0"/>
        <v>8</v>
      </c>
      <c r="K17" s="56">
        <f t="shared" si="0"/>
        <v>9</v>
      </c>
    </row>
    <row r="18" spans="1:11" ht="12.75" x14ac:dyDescent="0.2">
      <c r="A18" s="53">
        <v>1</v>
      </c>
      <c r="B18" s="53">
        <v>0</v>
      </c>
      <c r="C18" s="53">
        <f>SUM(D18:G18)</f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/>
    </row>
    <row r="19" spans="1:11" ht="12.75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2.75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.75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.75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2.7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2.7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2.75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2.75" x14ac:dyDescent="0.2">
      <c r="A27" s="282" t="s">
        <v>113</v>
      </c>
      <c r="B27" s="282"/>
      <c r="C27" s="54">
        <f>SUM(C18:C26)</f>
        <v>0</v>
      </c>
      <c r="D27" s="54">
        <f t="shared" ref="D27:J27" si="1">SUM(D18:D26)</f>
        <v>0</v>
      </c>
      <c r="E27" s="54">
        <f t="shared" si="1"/>
        <v>0</v>
      </c>
      <c r="F27" s="54">
        <f t="shared" si="1"/>
        <v>0</v>
      </c>
      <c r="G27" s="54">
        <f t="shared" si="1"/>
        <v>0</v>
      </c>
      <c r="H27" s="54">
        <f t="shared" si="1"/>
        <v>0</v>
      </c>
      <c r="I27" s="54">
        <f t="shared" si="1"/>
        <v>0</v>
      </c>
      <c r="J27" s="54">
        <f t="shared" si="1"/>
        <v>0</v>
      </c>
      <c r="K27" s="55"/>
    </row>
    <row r="37" spans="1:11" ht="15.7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15" x14ac:dyDescent="0.2">
      <c r="A38" s="34"/>
    </row>
    <row r="39" spans="1:11" ht="1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1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5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ht="1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</sheetData>
  <mergeCells count="13">
    <mergeCell ref="A27:B27"/>
    <mergeCell ref="J4:K4"/>
    <mergeCell ref="A14:A16"/>
    <mergeCell ref="B14:I14"/>
    <mergeCell ref="J14:J16"/>
    <mergeCell ref="K14:K16"/>
    <mergeCell ref="B15:B16"/>
    <mergeCell ref="C15:C16"/>
    <mergeCell ref="D15:G15"/>
    <mergeCell ref="H15:I15"/>
    <mergeCell ref="B8:K8"/>
    <mergeCell ref="B10:K10"/>
    <mergeCell ref="B12:K12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4"/>
  <sheetViews>
    <sheetView showGridLines="0" topLeftCell="A11" workbookViewId="0">
      <selection activeCell="AM28" sqref="AM28"/>
    </sheetView>
  </sheetViews>
  <sheetFormatPr defaultRowHeight="15" x14ac:dyDescent="0.25"/>
  <cols>
    <col min="1" max="1" width="3.28515625" customWidth="1"/>
    <col min="2" max="2" width="6.7109375" customWidth="1"/>
    <col min="3" max="3" width="6.28515625" customWidth="1"/>
    <col min="4" max="22" width="3.28515625" customWidth="1"/>
    <col min="23" max="23" width="5.42578125" customWidth="1"/>
    <col min="24" max="24" width="6.42578125" customWidth="1"/>
    <col min="25" max="25" width="7.85546875" customWidth="1"/>
    <col min="26" max="29" width="4.5703125" customWidth="1"/>
    <col min="30" max="30" width="6.5703125" customWidth="1"/>
    <col min="31" max="31" width="6.7109375" customWidth="1"/>
    <col min="32" max="36" width="4.28515625" customWidth="1"/>
    <col min="37" max="37" width="4" customWidth="1"/>
    <col min="38" max="39" width="3.85546875" customWidth="1"/>
    <col min="40" max="41" width="5.140625" customWidth="1"/>
    <col min="42" max="42" width="4" customWidth="1"/>
    <col min="43" max="45" width="5.28515625" customWidth="1"/>
  </cols>
  <sheetData>
    <row r="1" spans="1:45" ht="13.5" customHeight="1" x14ac:dyDescent="0.25">
      <c r="AN1" s="15"/>
      <c r="AQ1" s="30"/>
      <c r="AR1" s="30"/>
    </row>
    <row r="2" spans="1:45" ht="15" customHeight="1" x14ac:dyDescent="0.25">
      <c r="AG2" s="26"/>
      <c r="AP2" s="30"/>
      <c r="AQ2" s="30"/>
      <c r="AR2" s="30"/>
    </row>
    <row r="3" spans="1:45" ht="15.75" x14ac:dyDescent="0.25">
      <c r="AG3" s="27"/>
      <c r="AP3" s="30"/>
      <c r="AQ3" s="30"/>
      <c r="AR3" s="30"/>
    </row>
    <row r="4" spans="1:4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45" x14ac:dyDescent="0.25">
      <c r="A5" s="230" t="s">
        <v>114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</row>
    <row r="6" spans="1:4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45" x14ac:dyDescent="0.25">
      <c r="B7" s="284" t="s">
        <v>162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AF7" s="16"/>
      <c r="AG7" s="16"/>
      <c r="AI7" s="18"/>
      <c r="AJ7" s="18"/>
      <c r="AK7" s="19"/>
      <c r="AM7" s="287"/>
      <c r="AN7" s="287"/>
      <c r="AO7" s="287"/>
      <c r="AP7" s="287"/>
      <c r="AQ7" s="287"/>
      <c r="AR7" s="287"/>
      <c r="AS7" s="287"/>
    </row>
    <row r="8" spans="1:45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M8" s="19"/>
      <c r="AN8" s="19"/>
      <c r="AO8" s="19"/>
      <c r="AP8" s="19"/>
      <c r="AQ8" s="19"/>
      <c r="AR8" s="19"/>
      <c r="AS8" s="19"/>
    </row>
    <row r="9" spans="1:45" x14ac:dyDescent="0.25">
      <c r="B9" s="284" t="s">
        <v>200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AF9" s="19"/>
      <c r="AG9" s="19"/>
      <c r="AI9" s="19"/>
      <c r="AJ9" s="19"/>
      <c r="AK9" s="19"/>
      <c r="AM9" s="28"/>
      <c r="AN9" s="19"/>
      <c r="AO9" s="19"/>
      <c r="AP9" s="19"/>
      <c r="AQ9" s="19"/>
      <c r="AR9" s="19"/>
      <c r="AS9" s="19"/>
    </row>
    <row r="10" spans="1:45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M10" s="19"/>
      <c r="AN10" s="19"/>
      <c r="AO10" s="19"/>
      <c r="AP10" s="19"/>
      <c r="AQ10" s="18"/>
      <c r="AR10" s="18"/>
      <c r="AS10" s="19"/>
    </row>
    <row r="11" spans="1:45" x14ac:dyDescent="0.25">
      <c r="B11" s="284" t="s">
        <v>215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AF11" s="19"/>
      <c r="AG11" s="19"/>
      <c r="AI11" s="19"/>
      <c r="AJ11" s="19"/>
      <c r="AK11" s="19"/>
      <c r="AM11" s="29"/>
      <c r="AN11" s="29"/>
      <c r="AO11" s="19"/>
      <c r="AP11" s="19"/>
      <c r="AQ11" s="18"/>
      <c r="AR11" s="18"/>
      <c r="AS11" s="19"/>
    </row>
    <row r="12" spans="1:45" x14ac:dyDescent="0.25">
      <c r="AF12" s="19"/>
      <c r="AG12" s="19"/>
      <c r="AH12" s="18"/>
      <c r="AI12" s="18"/>
      <c r="AJ12" s="18"/>
      <c r="AK12" s="18"/>
      <c r="AL12" s="18"/>
      <c r="AM12" s="18"/>
      <c r="AN12" s="18"/>
      <c r="AO12" s="18"/>
      <c r="AP12" s="286" t="s">
        <v>191</v>
      </c>
      <c r="AQ12" s="286"/>
      <c r="AR12" s="286"/>
      <c r="AS12" s="286"/>
    </row>
    <row r="13" spans="1:45" ht="26.25" customHeight="1" x14ac:dyDescent="0.25">
      <c r="A13" s="288" t="s">
        <v>0</v>
      </c>
      <c r="B13" s="289" t="s">
        <v>115</v>
      </c>
      <c r="C13" s="288"/>
      <c r="D13" s="289" t="s">
        <v>116</v>
      </c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90" t="s">
        <v>117</v>
      </c>
      <c r="V13" s="290"/>
      <c r="W13" s="195"/>
      <c r="X13" s="195"/>
      <c r="Y13" s="195"/>
      <c r="Z13" s="195"/>
      <c r="AA13" s="195"/>
      <c r="AB13" s="195"/>
      <c r="AC13" s="195"/>
      <c r="AD13" s="195"/>
      <c r="AE13" s="195"/>
      <c r="AF13" s="289" t="s">
        <v>118</v>
      </c>
      <c r="AG13" s="289"/>
      <c r="AH13" s="289"/>
      <c r="AI13" s="289"/>
      <c r="AJ13" s="289"/>
      <c r="AK13" s="285" t="s">
        <v>119</v>
      </c>
      <c r="AL13" s="289" t="s">
        <v>120</v>
      </c>
      <c r="AM13" s="289"/>
      <c r="AN13" s="289"/>
      <c r="AO13" s="289"/>
      <c r="AP13" s="289"/>
      <c r="AQ13" s="289"/>
      <c r="AR13" s="289"/>
      <c r="AS13" s="289"/>
    </row>
    <row r="14" spans="1:45" ht="15" customHeight="1" x14ac:dyDescent="0.25">
      <c r="A14" s="288"/>
      <c r="B14" s="288"/>
      <c r="C14" s="288"/>
      <c r="D14" s="285" t="s">
        <v>121</v>
      </c>
      <c r="E14" s="285" t="s">
        <v>122</v>
      </c>
      <c r="F14" s="289" t="s">
        <v>41</v>
      </c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 t="s">
        <v>123</v>
      </c>
      <c r="V14" s="289"/>
      <c r="W14" s="289"/>
      <c r="X14" s="289"/>
      <c r="Y14" s="289"/>
      <c r="Z14" s="289" t="s">
        <v>124</v>
      </c>
      <c r="AA14" s="289"/>
      <c r="AB14" s="289" t="s">
        <v>198</v>
      </c>
      <c r="AC14" s="289"/>
      <c r="AD14" s="289" t="s">
        <v>125</v>
      </c>
      <c r="AE14" s="289"/>
      <c r="AF14" s="293" t="s">
        <v>25</v>
      </c>
      <c r="AG14" s="289" t="s">
        <v>126</v>
      </c>
      <c r="AH14" s="289"/>
      <c r="AI14" s="289"/>
      <c r="AJ14" s="289"/>
      <c r="AK14" s="285"/>
      <c r="AL14" s="285" t="s">
        <v>25</v>
      </c>
      <c r="AM14" s="289" t="s">
        <v>98</v>
      </c>
      <c r="AN14" s="289"/>
      <c r="AO14" s="289"/>
      <c r="AP14" s="289"/>
      <c r="AQ14" s="289" t="s">
        <v>127</v>
      </c>
      <c r="AR14" s="289"/>
      <c r="AS14" s="289"/>
    </row>
    <row r="15" spans="1:45" ht="18" customHeight="1" x14ac:dyDescent="0.25">
      <c r="A15" s="288"/>
      <c r="B15" s="288"/>
      <c r="C15" s="288"/>
      <c r="D15" s="285"/>
      <c r="E15" s="285"/>
      <c r="F15" s="289" t="s">
        <v>128</v>
      </c>
      <c r="G15" s="289"/>
      <c r="H15" s="289"/>
      <c r="I15" s="289"/>
      <c r="J15" s="289"/>
      <c r="K15" s="289" t="s">
        <v>129</v>
      </c>
      <c r="L15" s="289"/>
      <c r="M15" s="289"/>
      <c r="N15" s="289"/>
      <c r="O15" s="289"/>
      <c r="P15" s="285" t="s">
        <v>130</v>
      </c>
      <c r="Q15" s="289" t="s">
        <v>131</v>
      </c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93"/>
      <c r="AG15" s="291" t="s">
        <v>132</v>
      </c>
      <c r="AH15" s="285" t="s">
        <v>133</v>
      </c>
      <c r="AI15" s="285" t="s">
        <v>134</v>
      </c>
      <c r="AJ15" s="285" t="s">
        <v>135</v>
      </c>
      <c r="AK15" s="285"/>
      <c r="AL15" s="285"/>
      <c r="AM15" s="285" t="s">
        <v>189</v>
      </c>
      <c r="AN15" s="285" t="s">
        <v>136</v>
      </c>
      <c r="AO15" s="285" t="s">
        <v>137</v>
      </c>
      <c r="AP15" s="285" t="s">
        <v>46</v>
      </c>
      <c r="AQ15" s="289"/>
      <c r="AR15" s="289"/>
      <c r="AS15" s="289"/>
    </row>
    <row r="16" spans="1:45" ht="17.25" customHeight="1" x14ac:dyDescent="0.25">
      <c r="A16" s="288"/>
      <c r="B16" s="288"/>
      <c r="C16" s="288"/>
      <c r="D16" s="285"/>
      <c r="E16" s="285"/>
      <c r="F16" s="285" t="s">
        <v>138</v>
      </c>
      <c r="G16" s="285" t="s">
        <v>139</v>
      </c>
      <c r="H16" s="285" t="s">
        <v>140</v>
      </c>
      <c r="I16" s="285" t="s">
        <v>141</v>
      </c>
      <c r="J16" s="285" t="s">
        <v>46</v>
      </c>
      <c r="K16" s="285" t="s">
        <v>142</v>
      </c>
      <c r="L16" s="285" t="s">
        <v>143</v>
      </c>
      <c r="M16" s="285" t="s">
        <v>144</v>
      </c>
      <c r="N16" s="285" t="s">
        <v>145</v>
      </c>
      <c r="O16" s="285" t="s">
        <v>146</v>
      </c>
      <c r="P16" s="285"/>
      <c r="Q16" s="285" t="s">
        <v>147</v>
      </c>
      <c r="R16" s="285" t="s">
        <v>148</v>
      </c>
      <c r="S16" s="285" t="s">
        <v>149</v>
      </c>
      <c r="T16" s="285" t="s">
        <v>46</v>
      </c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93"/>
      <c r="AG16" s="292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 t="s">
        <v>150</v>
      </c>
      <c r="AR16" s="285" t="s">
        <v>151</v>
      </c>
      <c r="AS16" s="285" t="s">
        <v>152</v>
      </c>
    </row>
    <row r="17" spans="1:45" ht="17.25" customHeight="1" x14ac:dyDescent="0.25">
      <c r="A17" s="288"/>
      <c r="B17" s="57"/>
      <c r="C17" s="57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 t="s">
        <v>153</v>
      </c>
      <c r="V17" s="285" t="s">
        <v>154</v>
      </c>
      <c r="W17" s="289" t="s">
        <v>41</v>
      </c>
      <c r="X17" s="289"/>
      <c r="Y17" s="289"/>
      <c r="Z17" s="289"/>
      <c r="AA17" s="289"/>
      <c r="AB17" s="289"/>
      <c r="AC17" s="289"/>
      <c r="AD17" s="289"/>
      <c r="AE17" s="289"/>
      <c r="AF17" s="293"/>
      <c r="AG17" s="292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</row>
    <row r="18" spans="1:45" ht="162" customHeight="1" x14ac:dyDescent="0.25">
      <c r="A18" s="288"/>
      <c r="B18" s="58" t="s">
        <v>155</v>
      </c>
      <c r="C18" s="58" t="s">
        <v>156</v>
      </c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116" t="s">
        <v>157</v>
      </c>
      <c r="X18" s="116" t="s">
        <v>158</v>
      </c>
      <c r="Y18" s="116" t="s">
        <v>159</v>
      </c>
      <c r="Z18" s="58" t="s">
        <v>160</v>
      </c>
      <c r="AA18" s="58" t="s">
        <v>161</v>
      </c>
      <c r="AB18" s="58" t="s">
        <v>160</v>
      </c>
      <c r="AC18" s="58" t="s">
        <v>161</v>
      </c>
      <c r="AD18" s="58" t="s">
        <v>160</v>
      </c>
      <c r="AE18" s="58" t="s">
        <v>161</v>
      </c>
      <c r="AF18" s="293"/>
      <c r="AG18" s="292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</row>
    <row r="19" spans="1:45" s="37" customFormat="1" ht="12" x14ac:dyDescent="0.25">
      <c r="A19" s="59" t="s">
        <v>34</v>
      </c>
      <c r="B19" s="59">
        <v>1</v>
      </c>
      <c r="C19" s="59">
        <f>B19+1</f>
        <v>2</v>
      </c>
      <c r="D19" s="59">
        <f t="shared" ref="D19:E19" si="0">C19+1</f>
        <v>3</v>
      </c>
      <c r="E19" s="59">
        <f t="shared" si="0"/>
        <v>4</v>
      </c>
      <c r="F19" s="59">
        <f t="shared" ref="F19" si="1">E19+1</f>
        <v>5</v>
      </c>
      <c r="G19" s="59">
        <f t="shared" ref="G19" si="2">F19+1</f>
        <v>6</v>
      </c>
      <c r="H19" s="59">
        <f t="shared" ref="H19" si="3">G19+1</f>
        <v>7</v>
      </c>
      <c r="I19" s="59">
        <f t="shared" ref="I19" si="4">H19+1</f>
        <v>8</v>
      </c>
      <c r="J19" s="59">
        <f t="shared" ref="J19" si="5">I19+1</f>
        <v>9</v>
      </c>
      <c r="K19" s="59">
        <f t="shared" ref="K19" si="6">J19+1</f>
        <v>10</v>
      </c>
      <c r="L19" s="59">
        <f t="shared" ref="L19" si="7">K19+1</f>
        <v>11</v>
      </c>
      <c r="M19" s="59">
        <f t="shared" ref="M19" si="8">L19+1</f>
        <v>12</v>
      </c>
      <c r="N19" s="59">
        <f t="shared" ref="N19" si="9">M19+1</f>
        <v>13</v>
      </c>
      <c r="O19" s="59">
        <f t="shared" ref="O19" si="10">N19+1</f>
        <v>14</v>
      </c>
      <c r="P19" s="59">
        <f t="shared" ref="P19" si="11">O19+1</f>
        <v>15</v>
      </c>
      <c r="Q19" s="59">
        <f t="shared" ref="Q19" si="12">P19+1</f>
        <v>16</v>
      </c>
      <c r="R19" s="59">
        <f t="shared" ref="R19" si="13">Q19+1</f>
        <v>17</v>
      </c>
      <c r="S19" s="59">
        <f t="shared" ref="S19" si="14">R19+1</f>
        <v>18</v>
      </c>
      <c r="T19" s="59">
        <f t="shared" ref="T19" si="15">S19+1</f>
        <v>19</v>
      </c>
      <c r="U19" s="59">
        <f t="shared" ref="U19" si="16">T19+1</f>
        <v>20</v>
      </c>
      <c r="V19" s="59">
        <f t="shared" ref="V19" si="17">U19+1</f>
        <v>21</v>
      </c>
      <c r="W19" s="59">
        <f t="shared" ref="W19" si="18">V19+1</f>
        <v>22</v>
      </c>
      <c r="X19" s="59">
        <f t="shared" ref="X19" si="19">W19+1</f>
        <v>23</v>
      </c>
      <c r="Y19" s="59">
        <f t="shared" ref="Y19" si="20">X19+1</f>
        <v>24</v>
      </c>
      <c r="Z19" s="59">
        <f t="shared" ref="Z19" si="21">Y19+1</f>
        <v>25</v>
      </c>
      <c r="AA19" s="59">
        <f t="shared" ref="AA19" si="22">Z19+1</f>
        <v>26</v>
      </c>
      <c r="AB19" s="59">
        <f t="shared" ref="AB19" si="23">AA19+1</f>
        <v>27</v>
      </c>
      <c r="AC19" s="59">
        <f t="shared" ref="AC19" si="24">AB19+1</f>
        <v>28</v>
      </c>
      <c r="AD19" s="59">
        <f t="shared" ref="AD19" si="25">AC19+1</f>
        <v>29</v>
      </c>
      <c r="AE19" s="59">
        <f t="shared" ref="AE19" si="26">AD19+1</f>
        <v>30</v>
      </c>
      <c r="AF19" s="59">
        <f t="shared" ref="AF19" si="27">AE19+1</f>
        <v>31</v>
      </c>
      <c r="AG19" s="59">
        <f t="shared" ref="AG19" si="28">AF19+1</f>
        <v>32</v>
      </c>
      <c r="AH19" s="59">
        <f t="shared" ref="AH19" si="29">AG19+1</f>
        <v>33</v>
      </c>
      <c r="AI19" s="59">
        <f t="shared" ref="AI19" si="30">AH19+1</f>
        <v>34</v>
      </c>
      <c r="AJ19" s="59">
        <f t="shared" ref="AJ19" si="31">AI19+1</f>
        <v>35</v>
      </c>
      <c r="AK19" s="59">
        <f t="shared" ref="AK19" si="32">AJ19+1</f>
        <v>36</v>
      </c>
      <c r="AL19" s="59">
        <f t="shared" ref="AL19" si="33">AK19+1</f>
        <v>37</v>
      </c>
      <c r="AM19" s="59">
        <f t="shared" ref="AM19" si="34">AL19+1</f>
        <v>38</v>
      </c>
      <c r="AN19" s="59">
        <f t="shared" ref="AN19" si="35">AM19+1</f>
        <v>39</v>
      </c>
      <c r="AO19" s="59">
        <f t="shared" ref="AO19" si="36">AN19+1</f>
        <v>40</v>
      </c>
      <c r="AP19" s="59">
        <f t="shared" ref="AP19" si="37">AO19+1</f>
        <v>41</v>
      </c>
      <c r="AQ19" s="59">
        <f t="shared" ref="AQ19" si="38">AP19+1</f>
        <v>42</v>
      </c>
      <c r="AR19" s="59">
        <f t="shared" ref="AR19" si="39">AQ19+1</f>
        <v>43</v>
      </c>
      <c r="AS19" s="59">
        <f t="shared" ref="AS19" si="40">AR19+1</f>
        <v>44</v>
      </c>
    </row>
    <row r="20" spans="1:45" ht="21.75" customHeight="1" x14ac:dyDescent="0.25">
      <c r="A20" s="60">
        <v>1</v>
      </c>
      <c r="B20" s="179">
        <v>542.70000000000005</v>
      </c>
      <c r="C20" s="188">
        <v>535</v>
      </c>
      <c r="D20" s="60">
        <v>12</v>
      </c>
      <c r="E20" s="60">
        <f>SUM(F20:J20)</f>
        <v>12</v>
      </c>
      <c r="F20" s="60">
        <v>1</v>
      </c>
      <c r="G20" s="60">
        <v>1</v>
      </c>
      <c r="H20" s="60">
        <v>3</v>
      </c>
      <c r="I20" s="60">
        <v>5</v>
      </c>
      <c r="J20" s="60">
        <v>2</v>
      </c>
      <c r="K20" s="51">
        <v>0</v>
      </c>
      <c r="L20" s="124">
        <v>3</v>
      </c>
      <c r="M20" s="51">
        <v>9</v>
      </c>
      <c r="N20" s="51">
        <v>0</v>
      </c>
      <c r="O20" s="51">
        <v>0</v>
      </c>
      <c r="P20" s="51">
        <v>9</v>
      </c>
      <c r="Q20" s="51">
        <v>10</v>
      </c>
      <c r="R20" s="51">
        <v>1</v>
      </c>
      <c r="S20" s="51">
        <v>1</v>
      </c>
      <c r="T20" s="51">
        <v>0</v>
      </c>
      <c r="U20" s="179">
        <v>5</v>
      </c>
      <c r="V20" s="179">
        <f>SUM(W20:Y20)</f>
        <v>39</v>
      </c>
      <c r="W20" s="179">
        <v>26</v>
      </c>
      <c r="X20" s="179">
        <v>12</v>
      </c>
      <c r="Y20" s="179">
        <v>1</v>
      </c>
      <c r="Z20" s="51">
        <v>0</v>
      </c>
      <c r="AA20" s="51">
        <v>0</v>
      </c>
      <c r="AB20" s="179">
        <v>4</v>
      </c>
      <c r="AC20" s="179">
        <v>36</v>
      </c>
      <c r="AD20" s="179">
        <v>2</v>
      </c>
      <c r="AE20" s="179">
        <v>5</v>
      </c>
      <c r="AF20" s="187">
        <f>SUM(AG20:AJ20)</f>
        <v>241</v>
      </c>
      <c r="AG20" s="179">
        <v>224</v>
      </c>
      <c r="AH20" s="179">
        <v>9</v>
      </c>
      <c r="AI20" s="179">
        <v>2</v>
      </c>
      <c r="AJ20" s="179">
        <v>6</v>
      </c>
      <c r="AK20" s="187">
        <v>0</v>
      </c>
      <c r="AL20" s="60">
        <f>SUM(AM20:AP20)</f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</row>
    <row r="21" spans="1:45" ht="19.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50" s="38" customFormat="1" x14ac:dyDescent="0.2"/>
    <row r="51" s="38" customFormat="1" x14ac:dyDescent="0.2"/>
    <row r="52" s="38" customFormat="1" x14ac:dyDescent="0.2"/>
    <row r="53" s="38" customFormat="1" x14ac:dyDescent="0.2"/>
    <row r="54" s="38" customFormat="1" x14ac:dyDescent="0.2"/>
    <row r="55" s="38" customFormat="1" x14ac:dyDescent="0.2"/>
    <row r="56" s="38" customFormat="1" x14ac:dyDescent="0.2"/>
    <row r="57" s="38" customFormat="1" x14ac:dyDescent="0.2"/>
    <row r="58" s="38" customFormat="1" x14ac:dyDescent="0.2"/>
    <row r="59" s="38" customFormat="1" x14ac:dyDescent="0.2"/>
    <row r="60" s="38" customFormat="1" x14ac:dyDescent="0.2"/>
    <row r="61" s="38" customFormat="1" x14ac:dyDescent="0.2"/>
    <row r="62" s="38" customFormat="1" x14ac:dyDescent="0.2"/>
    <row r="63" s="38" customFormat="1" x14ac:dyDescent="0.2"/>
    <row r="64" s="38" customFormat="1" x14ac:dyDescent="0.2"/>
  </sheetData>
  <mergeCells count="57">
    <mergeCell ref="B7:V7"/>
    <mergeCell ref="B9:T9"/>
    <mergeCell ref="B11:T11"/>
    <mergeCell ref="T16:T18"/>
    <mergeCell ref="AQ16:AQ18"/>
    <mergeCell ref="F16:F18"/>
    <mergeCell ref="G16:G18"/>
    <mergeCell ref="H16:H18"/>
    <mergeCell ref="I16:I18"/>
    <mergeCell ref="J16:J18"/>
    <mergeCell ref="K16:K18"/>
    <mergeCell ref="L16:L18"/>
    <mergeCell ref="F15:J15"/>
    <mergeCell ref="K15:O15"/>
    <mergeCell ref="P15:P18"/>
    <mergeCell ref="M16:M18"/>
    <mergeCell ref="AR16:AR18"/>
    <mergeCell ref="AS16:AS18"/>
    <mergeCell ref="U17:U18"/>
    <mergeCell ref="V17:V18"/>
    <mergeCell ref="W17:Y17"/>
    <mergeCell ref="AP15:AP18"/>
    <mergeCell ref="AH15:AH18"/>
    <mergeCell ref="AI15:AI18"/>
    <mergeCell ref="AB14:AC17"/>
    <mergeCell ref="N16:N18"/>
    <mergeCell ref="O16:O18"/>
    <mergeCell ref="AQ14:AS15"/>
    <mergeCell ref="Q15:T15"/>
    <mergeCell ref="AG15:AG18"/>
    <mergeCell ref="AD14:AE17"/>
    <mergeCell ref="AM15:AM18"/>
    <mergeCell ref="AN15:AN18"/>
    <mergeCell ref="AO15:AO18"/>
    <mergeCell ref="AF14:AF18"/>
    <mergeCell ref="AG14:AJ14"/>
    <mergeCell ref="AL14:AL18"/>
    <mergeCell ref="AM14:AP14"/>
    <mergeCell ref="AJ15:AJ18"/>
    <mergeCell ref="Q16:Q18"/>
    <mergeCell ref="R16:R18"/>
    <mergeCell ref="S16:S18"/>
    <mergeCell ref="AP12:AS12"/>
    <mergeCell ref="A5:AS5"/>
    <mergeCell ref="AM7:AS7"/>
    <mergeCell ref="A13:A18"/>
    <mergeCell ref="B13:C16"/>
    <mergeCell ref="D13:T13"/>
    <mergeCell ref="U13:AE13"/>
    <mergeCell ref="AF13:AJ13"/>
    <mergeCell ref="AK13:AK18"/>
    <mergeCell ref="AL13:AS13"/>
    <mergeCell ref="D14:D18"/>
    <mergeCell ref="E14:E18"/>
    <mergeCell ref="F14:T14"/>
    <mergeCell ref="U14:Y16"/>
    <mergeCell ref="Z14:AA17"/>
  </mergeCells>
  <pageMargins left="0.7" right="0.7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4"/>
  <sheetViews>
    <sheetView showGridLines="0" topLeftCell="A3" workbookViewId="0">
      <selection activeCell="O30" sqref="O30"/>
    </sheetView>
  </sheetViews>
  <sheetFormatPr defaultRowHeight="12.75" x14ac:dyDescent="0.2"/>
  <cols>
    <col min="1" max="1" width="4" style="1" customWidth="1"/>
    <col min="2" max="2" width="26.140625" style="1" customWidth="1"/>
    <col min="3" max="3" width="6" style="1" customWidth="1"/>
    <col min="4" max="4" width="6.42578125" style="1" customWidth="1"/>
    <col min="5" max="5" width="6.5703125" style="1" customWidth="1"/>
    <col min="6" max="6" width="6.140625" style="1" customWidth="1"/>
    <col min="7" max="7" width="6.28515625" style="1" customWidth="1"/>
    <col min="8" max="11" width="8" style="1" customWidth="1"/>
    <col min="12" max="16384" width="9.140625" style="1"/>
  </cols>
  <sheetData>
    <row r="7" spans="1:11" x14ac:dyDescent="0.2">
      <c r="B7" s="199" t="s">
        <v>179</v>
      </c>
      <c r="C7" s="199"/>
      <c r="D7" s="199"/>
      <c r="E7" s="199"/>
      <c r="F7" s="199"/>
      <c r="G7" s="199"/>
      <c r="H7" s="199"/>
      <c r="I7" s="199"/>
      <c r="J7" s="199"/>
      <c r="K7" s="199"/>
    </row>
    <row r="10" spans="1:11" ht="14.25" customHeight="1" x14ac:dyDescent="0.2">
      <c r="B10" s="216" t="s">
        <v>182</v>
      </c>
      <c r="C10" s="216"/>
      <c r="D10" s="216"/>
      <c r="E10" s="216"/>
      <c r="F10" s="216"/>
      <c r="G10" s="216"/>
      <c r="H10" s="216"/>
      <c r="I10" s="216"/>
      <c r="J10" s="216"/>
      <c r="K10" s="216"/>
    </row>
    <row r="12" spans="1:11" x14ac:dyDescent="0.2">
      <c r="B12" s="123" t="s">
        <v>200</v>
      </c>
    </row>
    <row r="14" spans="1:11" x14ac:dyDescent="0.2">
      <c r="B14" s="1" t="s">
        <v>206</v>
      </c>
    </row>
    <row r="15" spans="1:11" x14ac:dyDescent="0.2">
      <c r="I15" s="213" t="s">
        <v>191</v>
      </c>
      <c r="J15" s="213"/>
      <c r="K15" s="213"/>
    </row>
    <row r="16" spans="1:11" ht="27.75" customHeight="1" x14ac:dyDescent="0.2">
      <c r="A16" s="192" t="s">
        <v>0</v>
      </c>
      <c r="B16" s="192" t="s">
        <v>54</v>
      </c>
      <c r="C16" s="192" t="s">
        <v>5</v>
      </c>
      <c r="D16" s="192"/>
      <c r="E16" s="192"/>
      <c r="F16" s="200" t="s">
        <v>90</v>
      </c>
      <c r="G16" s="202"/>
      <c r="H16" s="217" t="s">
        <v>91</v>
      </c>
      <c r="I16" s="200" t="s">
        <v>29</v>
      </c>
      <c r="J16" s="201"/>
      <c r="K16" s="202"/>
    </row>
    <row r="17" spans="1:11" ht="15" customHeight="1" x14ac:dyDescent="0.2">
      <c r="A17" s="195"/>
      <c r="B17" s="192"/>
      <c r="C17" s="193" t="s">
        <v>6</v>
      </c>
      <c r="D17" s="193" t="s">
        <v>7</v>
      </c>
      <c r="E17" s="193" t="s">
        <v>8</v>
      </c>
      <c r="F17" s="211" t="s">
        <v>9</v>
      </c>
      <c r="G17" s="214" t="s">
        <v>10</v>
      </c>
      <c r="H17" s="218"/>
      <c r="I17" s="197" t="s">
        <v>30</v>
      </c>
      <c r="J17" s="197"/>
      <c r="K17" s="198" t="s">
        <v>33</v>
      </c>
    </row>
    <row r="18" spans="1:11" ht="83.25" customHeight="1" x14ac:dyDescent="0.2">
      <c r="A18" s="195"/>
      <c r="B18" s="192"/>
      <c r="C18" s="193"/>
      <c r="D18" s="194"/>
      <c r="E18" s="194"/>
      <c r="F18" s="212"/>
      <c r="G18" s="215"/>
      <c r="H18" s="219"/>
      <c r="I18" s="9" t="s">
        <v>31</v>
      </c>
      <c r="J18" s="9" t="s">
        <v>32</v>
      </c>
      <c r="K18" s="198"/>
    </row>
    <row r="19" spans="1:11" x14ac:dyDescent="0.2">
      <c r="A19" s="24" t="s">
        <v>34</v>
      </c>
      <c r="B19" s="24" t="s">
        <v>35</v>
      </c>
      <c r="C19" s="24">
        <v>1</v>
      </c>
      <c r="D19" s="24">
        <v>2</v>
      </c>
      <c r="E19" s="24">
        <v>3</v>
      </c>
      <c r="F19" s="24">
        <v>4</v>
      </c>
      <c r="G19" s="24">
        <v>5</v>
      </c>
      <c r="H19" s="24">
        <v>6</v>
      </c>
      <c r="I19" s="24">
        <v>7</v>
      </c>
      <c r="J19" s="24">
        <v>8</v>
      </c>
      <c r="K19" s="24">
        <v>9</v>
      </c>
    </row>
    <row r="20" spans="1:11" x14ac:dyDescent="0.2">
      <c r="A20" s="8">
        <v>1</v>
      </c>
      <c r="B20" s="2" t="s">
        <v>92</v>
      </c>
      <c r="C20" s="177">
        <v>14</v>
      </c>
      <c r="D20" s="177">
        <v>145</v>
      </c>
      <c r="E20" s="177">
        <v>374</v>
      </c>
      <c r="F20" s="177">
        <v>4</v>
      </c>
      <c r="G20" s="177">
        <v>4</v>
      </c>
      <c r="H20" s="177">
        <v>106</v>
      </c>
      <c r="I20" s="177">
        <v>7</v>
      </c>
      <c r="J20" s="177">
        <v>3751.7</v>
      </c>
      <c r="K20" s="2">
        <v>0</v>
      </c>
    </row>
    <row r="21" spans="1:11" ht="25.5" x14ac:dyDescent="0.2">
      <c r="A21" s="114">
        <v>2</v>
      </c>
      <c r="B21" s="25" t="s">
        <v>87</v>
      </c>
      <c r="C21" s="177">
        <v>10</v>
      </c>
      <c r="D21" s="177">
        <v>70</v>
      </c>
      <c r="E21" s="177">
        <v>93</v>
      </c>
      <c r="F21" s="177">
        <v>3</v>
      </c>
      <c r="G21" s="177">
        <v>3</v>
      </c>
      <c r="H21" s="177">
        <v>53</v>
      </c>
      <c r="I21" s="177">
        <v>9</v>
      </c>
      <c r="J21" s="177">
        <v>1749.1</v>
      </c>
      <c r="K21" s="2">
        <v>0</v>
      </c>
    </row>
    <row r="22" spans="1:11" x14ac:dyDescent="0.2">
      <c r="A22" s="8">
        <v>3</v>
      </c>
      <c r="B22" s="2" t="s">
        <v>88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177">
        <v>0</v>
      </c>
      <c r="K22" s="2">
        <v>0</v>
      </c>
    </row>
    <row r="23" spans="1:11" x14ac:dyDescent="0.2">
      <c r="A23" s="8">
        <v>4</v>
      </c>
      <c r="B23" s="2" t="s">
        <v>89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2">
        <v>0</v>
      </c>
    </row>
    <row r="24" spans="1:11" ht="15" customHeight="1" x14ac:dyDescent="0.2">
      <c r="A24" s="191" t="s">
        <v>3</v>
      </c>
      <c r="B24" s="191"/>
      <c r="C24" s="161">
        <f>SUM(C20:C23)</f>
        <v>24</v>
      </c>
      <c r="D24" s="161">
        <f t="shared" ref="D24:K24" si="0">SUM(D20:D23)</f>
        <v>215</v>
      </c>
      <c r="E24" s="161">
        <f t="shared" si="0"/>
        <v>467</v>
      </c>
      <c r="F24" s="161">
        <f t="shared" si="0"/>
        <v>7</v>
      </c>
      <c r="G24" s="161">
        <f t="shared" si="0"/>
        <v>7</v>
      </c>
      <c r="H24" s="161">
        <f t="shared" si="0"/>
        <v>159</v>
      </c>
      <c r="I24" s="161">
        <f t="shared" si="0"/>
        <v>16</v>
      </c>
      <c r="J24" s="186">
        <f t="shared" si="0"/>
        <v>5500.7999999999993</v>
      </c>
      <c r="K24" s="161">
        <f t="shared" si="0"/>
        <v>0</v>
      </c>
    </row>
  </sheetData>
  <mergeCells count="17">
    <mergeCell ref="A24:B24"/>
    <mergeCell ref="H16:H18"/>
    <mergeCell ref="I16:K16"/>
    <mergeCell ref="C17:C18"/>
    <mergeCell ref="D17:D18"/>
    <mergeCell ref="E17:E18"/>
    <mergeCell ref="I17:J17"/>
    <mergeCell ref="K17:K18"/>
    <mergeCell ref="A16:A18"/>
    <mergeCell ref="B16:B18"/>
    <mergeCell ref="C16:E16"/>
    <mergeCell ref="F16:G16"/>
    <mergeCell ref="F17:F18"/>
    <mergeCell ref="G17:G18"/>
    <mergeCell ref="I15:K15"/>
    <mergeCell ref="B7:K7"/>
    <mergeCell ref="B10:K10"/>
  </mergeCells>
  <pageMargins left="0.48" right="0.42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4"/>
  <sheetViews>
    <sheetView showGridLines="0" topLeftCell="A8" workbookViewId="0">
      <selection activeCell="K22" sqref="K22"/>
    </sheetView>
  </sheetViews>
  <sheetFormatPr defaultRowHeight="12.75" x14ac:dyDescent="0.2"/>
  <cols>
    <col min="1" max="1" width="4" style="1" customWidth="1"/>
    <col min="2" max="2" width="26.7109375" style="1" customWidth="1"/>
    <col min="3" max="3" width="5.42578125" style="1" customWidth="1"/>
    <col min="4" max="4" width="6.42578125" style="1" customWidth="1"/>
    <col min="5" max="5" width="6.85546875" style="1" customWidth="1"/>
    <col min="6" max="6" width="6.28515625" style="1" customWidth="1"/>
    <col min="7" max="7" width="6.42578125" style="1" customWidth="1"/>
    <col min="8" max="8" width="7.28515625" style="1" customWidth="1"/>
    <col min="9" max="9" width="6.42578125" style="1" customWidth="1"/>
    <col min="10" max="10" width="8" style="1" customWidth="1"/>
    <col min="11" max="11" width="9" style="1" customWidth="1"/>
    <col min="12" max="16384" width="9.140625" style="1"/>
  </cols>
  <sheetData>
    <row r="7" spans="1:11" x14ac:dyDescent="0.2">
      <c r="B7" s="199" t="s">
        <v>179</v>
      </c>
      <c r="C7" s="199"/>
      <c r="D7" s="199"/>
      <c r="E7" s="199"/>
      <c r="F7" s="199"/>
      <c r="G7" s="199"/>
      <c r="H7" s="199"/>
      <c r="I7" s="199"/>
      <c r="J7" s="199"/>
      <c r="K7" s="199"/>
    </row>
    <row r="10" spans="1:11" ht="15" customHeight="1" x14ac:dyDescent="0.2">
      <c r="B10" s="216" t="s">
        <v>183</v>
      </c>
      <c r="C10" s="216"/>
      <c r="D10" s="216"/>
      <c r="E10" s="216"/>
      <c r="F10" s="216"/>
      <c r="G10" s="216"/>
      <c r="H10" s="216"/>
      <c r="I10" s="216"/>
      <c r="J10" s="216"/>
      <c r="K10" s="216"/>
    </row>
    <row r="12" spans="1:11" x14ac:dyDescent="0.2">
      <c r="B12" s="123" t="s">
        <v>200</v>
      </c>
    </row>
    <row r="14" spans="1:11" x14ac:dyDescent="0.2">
      <c r="B14" s="1" t="s">
        <v>206</v>
      </c>
    </row>
    <row r="15" spans="1:11" x14ac:dyDescent="0.2">
      <c r="I15" s="213" t="s">
        <v>191</v>
      </c>
      <c r="J15" s="213"/>
      <c r="K15" s="213"/>
    </row>
    <row r="16" spans="1:11" ht="27.75" customHeight="1" x14ac:dyDescent="0.2">
      <c r="A16" s="192" t="s">
        <v>0</v>
      </c>
      <c r="B16" s="192" t="s">
        <v>54</v>
      </c>
      <c r="C16" s="192" t="s">
        <v>5</v>
      </c>
      <c r="D16" s="192"/>
      <c r="E16" s="192"/>
      <c r="F16" s="200" t="s">
        <v>90</v>
      </c>
      <c r="G16" s="202"/>
      <c r="H16" s="217" t="s">
        <v>91</v>
      </c>
      <c r="I16" s="200" t="s">
        <v>29</v>
      </c>
      <c r="J16" s="201"/>
      <c r="K16" s="202"/>
    </row>
    <row r="17" spans="1:11" ht="15" customHeight="1" x14ac:dyDescent="0.2">
      <c r="A17" s="195"/>
      <c r="B17" s="192"/>
      <c r="C17" s="193" t="s">
        <v>6</v>
      </c>
      <c r="D17" s="193" t="s">
        <v>7</v>
      </c>
      <c r="E17" s="193" t="s">
        <v>8</v>
      </c>
      <c r="F17" s="211" t="s">
        <v>9</v>
      </c>
      <c r="G17" s="214" t="s">
        <v>10</v>
      </c>
      <c r="H17" s="218"/>
      <c r="I17" s="197" t="s">
        <v>30</v>
      </c>
      <c r="J17" s="197"/>
      <c r="K17" s="198" t="s">
        <v>33</v>
      </c>
    </row>
    <row r="18" spans="1:11" ht="83.25" customHeight="1" x14ac:dyDescent="0.2">
      <c r="A18" s="195"/>
      <c r="B18" s="192"/>
      <c r="C18" s="193"/>
      <c r="D18" s="194"/>
      <c r="E18" s="194"/>
      <c r="F18" s="212"/>
      <c r="G18" s="215"/>
      <c r="H18" s="219"/>
      <c r="I18" s="88" t="s">
        <v>31</v>
      </c>
      <c r="J18" s="88" t="s">
        <v>32</v>
      </c>
      <c r="K18" s="198"/>
    </row>
    <row r="19" spans="1:11" x14ac:dyDescent="0.2">
      <c r="A19" s="24" t="s">
        <v>34</v>
      </c>
      <c r="B19" s="24" t="s">
        <v>35</v>
      </c>
      <c r="C19" s="24">
        <v>1</v>
      </c>
      <c r="D19" s="24">
        <v>2</v>
      </c>
      <c r="E19" s="24">
        <v>3</v>
      </c>
      <c r="F19" s="24">
        <v>4</v>
      </c>
      <c r="G19" s="24">
        <v>5</v>
      </c>
      <c r="H19" s="24">
        <v>6</v>
      </c>
      <c r="I19" s="24">
        <v>7</v>
      </c>
      <c r="J19" s="24">
        <v>8</v>
      </c>
      <c r="K19" s="24">
        <v>9</v>
      </c>
    </row>
    <row r="20" spans="1:11" x14ac:dyDescent="0.2">
      <c r="A20" s="89">
        <v>1</v>
      </c>
      <c r="B20" s="2" t="s">
        <v>92</v>
      </c>
      <c r="C20" s="129">
        <v>5</v>
      </c>
      <c r="D20" s="129">
        <v>115</v>
      </c>
      <c r="E20" s="129">
        <v>536</v>
      </c>
      <c r="F20" s="129">
        <v>2</v>
      </c>
      <c r="G20" s="129">
        <v>2</v>
      </c>
      <c r="H20" s="129">
        <v>188</v>
      </c>
      <c r="I20" s="129">
        <v>1</v>
      </c>
      <c r="J20" s="129">
        <v>698.2</v>
      </c>
      <c r="K20" s="129">
        <v>0</v>
      </c>
    </row>
    <row r="21" spans="1:11" ht="25.5" x14ac:dyDescent="0.2">
      <c r="A21" s="114">
        <v>2</v>
      </c>
      <c r="B21" s="25" t="s">
        <v>87</v>
      </c>
      <c r="C21" s="129">
        <v>12</v>
      </c>
      <c r="D21" s="129">
        <v>136</v>
      </c>
      <c r="E21" s="129">
        <v>87</v>
      </c>
      <c r="F21" s="129">
        <v>4</v>
      </c>
      <c r="G21" s="129">
        <v>4</v>
      </c>
      <c r="H21" s="129">
        <v>56</v>
      </c>
      <c r="I21" s="129">
        <v>0</v>
      </c>
      <c r="J21" s="129">
        <v>0</v>
      </c>
      <c r="K21" s="129">
        <v>0</v>
      </c>
    </row>
    <row r="22" spans="1:11" x14ac:dyDescent="0.2">
      <c r="A22" s="89">
        <v>3</v>
      </c>
      <c r="B22" s="2" t="s">
        <v>88</v>
      </c>
      <c r="C22" s="129">
        <v>3</v>
      </c>
      <c r="D22" s="129">
        <v>37</v>
      </c>
      <c r="E22" s="129">
        <v>54</v>
      </c>
      <c r="F22" s="129">
        <v>1</v>
      </c>
      <c r="G22" s="129">
        <v>1</v>
      </c>
      <c r="H22" s="129">
        <v>1</v>
      </c>
      <c r="I22" s="129">
        <v>1</v>
      </c>
      <c r="J22" s="129">
        <v>572.4</v>
      </c>
      <c r="K22" s="129">
        <v>0</v>
      </c>
    </row>
    <row r="23" spans="1:11" x14ac:dyDescent="0.2">
      <c r="A23" s="89">
        <v>4</v>
      </c>
      <c r="B23" s="2" t="s">
        <v>89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</row>
    <row r="24" spans="1:11" ht="15" customHeight="1" x14ac:dyDescent="0.2">
      <c r="A24" s="191" t="s">
        <v>3</v>
      </c>
      <c r="B24" s="191"/>
      <c r="C24" s="161">
        <f>SUM(C20:C23)</f>
        <v>20</v>
      </c>
      <c r="D24" s="161">
        <f t="shared" ref="D24:K24" si="0">SUM(D20:D23)</f>
        <v>288</v>
      </c>
      <c r="E24" s="161">
        <f t="shared" si="0"/>
        <v>677</v>
      </c>
      <c r="F24" s="161">
        <f t="shared" si="0"/>
        <v>7</v>
      </c>
      <c r="G24" s="161">
        <f t="shared" si="0"/>
        <v>7</v>
      </c>
      <c r="H24" s="161">
        <f t="shared" si="0"/>
        <v>245</v>
      </c>
      <c r="I24" s="161">
        <f t="shared" si="0"/>
        <v>2</v>
      </c>
      <c r="J24" s="176">
        <f t="shared" si="0"/>
        <v>1270.5999999999999</v>
      </c>
      <c r="K24" s="161">
        <f t="shared" si="0"/>
        <v>0</v>
      </c>
    </row>
  </sheetData>
  <mergeCells count="17">
    <mergeCell ref="G17:G18"/>
    <mergeCell ref="I17:J17"/>
    <mergeCell ref="K17:K18"/>
    <mergeCell ref="I15:K15"/>
    <mergeCell ref="A24:B24"/>
    <mergeCell ref="B7:K7"/>
    <mergeCell ref="B10:K10"/>
    <mergeCell ref="A16:A18"/>
    <mergeCell ref="B16:B18"/>
    <mergeCell ref="C16:E16"/>
    <mergeCell ref="F16:G16"/>
    <mergeCell ref="H16:H18"/>
    <mergeCell ref="I16:K16"/>
    <mergeCell ref="C17:C18"/>
    <mergeCell ref="D17:D18"/>
    <mergeCell ref="E17:E18"/>
    <mergeCell ref="F17:F18"/>
  </mergeCells>
  <pageMargins left="0.51" right="0.4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85"/>
  <sheetViews>
    <sheetView showGridLines="0" topLeftCell="A3" workbookViewId="0">
      <pane xSplit="3" ySplit="19" topLeftCell="D45" activePane="bottomRight" state="frozen"/>
      <selection activeCell="A3" sqref="A3"/>
      <selection pane="topRight" activeCell="D3" sqref="D3"/>
      <selection pane="bottomLeft" activeCell="A22" sqref="A22"/>
      <selection pane="bottomRight" activeCell="AB43" sqref="AB43"/>
    </sheetView>
  </sheetViews>
  <sheetFormatPr defaultRowHeight="12" x14ac:dyDescent="0.2"/>
  <cols>
    <col min="1" max="1" width="3.5703125" style="10" customWidth="1"/>
    <col min="2" max="2" width="15.85546875" style="10" customWidth="1"/>
    <col min="3" max="3" width="18.85546875" style="10" customWidth="1"/>
    <col min="4" max="6" width="5" style="10" customWidth="1"/>
    <col min="7" max="7" width="7.28515625" style="10" customWidth="1"/>
    <col min="8" max="10" width="5" style="10" customWidth="1"/>
    <col min="11" max="11" width="7" style="10" customWidth="1"/>
    <col min="12" max="12" width="5.7109375" style="10" customWidth="1"/>
    <col min="13" max="13" width="7.42578125" style="10" customWidth="1"/>
    <col min="14" max="17" width="5" style="10" customWidth="1"/>
    <col min="18" max="18" width="5.7109375" style="10" customWidth="1"/>
    <col min="19" max="19" width="6.85546875" style="10" customWidth="1"/>
    <col min="20" max="24" width="5" style="10" customWidth="1"/>
    <col min="25" max="25" width="7.140625" style="10" customWidth="1"/>
    <col min="26" max="26" width="5" style="10" customWidth="1"/>
    <col min="27" max="27" width="6.28515625" style="10" customWidth="1"/>
    <col min="28" max="28" width="5" style="10" customWidth="1"/>
    <col min="29" max="29" width="5.85546875" style="10" customWidth="1"/>
    <col min="30" max="16384" width="9.140625" style="10"/>
  </cols>
  <sheetData>
    <row r="1" spans="1:42" ht="12.75" x14ac:dyDescent="0.2">
      <c r="S1" s="11"/>
      <c r="T1" s="11"/>
    </row>
    <row r="2" spans="1:42" x14ac:dyDescent="0.2">
      <c r="O2" s="12"/>
      <c r="P2" s="12"/>
      <c r="U2" s="12"/>
    </row>
    <row r="3" spans="1:42" x14ac:dyDescent="0.2">
      <c r="O3" s="12"/>
      <c r="P3" s="12"/>
      <c r="U3" s="12"/>
    </row>
    <row r="4" spans="1:42" x14ac:dyDescent="0.2">
      <c r="O4" s="12"/>
      <c r="P4" s="12"/>
      <c r="U4" s="12"/>
    </row>
    <row r="5" spans="1:42" x14ac:dyDescent="0.2">
      <c r="O5" s="12"/>
      <c r="P5" s="12"/>
      <c r="U5" s="12"/>
    </row>
    <row r="6" spans="1:42" x14ac:dyDescent="0.2">
      <c r="O6" s="12"/>
      <c r="P6" s="12"/>
      <c r="U6" s="12"/>
    </row>
    <row r="7" spans="1:42" customFormat="1" ht="15" x14ac:dyDescent="0.25">
      <c r="A7" s="230" t="s">
        <v>36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1:42" customFormat="1" ht="15" x14ac:dyDescent="0.25"/>
    <row r="9" spans="1:42" customFormat="1" ht="15" x14ac:dyDescent="0.25">
      <c r="B9" s="231" t="s">
        <v>172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16"/>
      <c r="U9" s="16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customFormat="1" ht="15" x14ac:dyDescent="0.25">
      <c r="M10" s="10"/>
      <c r="N10" s="10"/>
    </row>
    <row r="11" spans="1:42" customFormat="1" ht="15" x14ac:dyDescent="0.25">
      <c r="B11" s="231" t="s">
        <v>201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19"/>
      <c r="R11" s="19"/>
      <c r="S11" s="19"/>
      <c r="T11" s="19"/>
      <c r="U11" s="19"/>
    </row>
    <row r="12" spans="1:42" customFormat="1" ht="15" x14ac:dyDescent="0.25">
      <c r="M12" s="10"/>
      <c r="N12" s="10"/>
    </row>
    <row r="13" spans="1:42" customFormat="1" ht="15" x14ac:dyDescent="0.25">
      <c r="B13" s="231" t="s">
        <v>207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19"/>
      <c r="Q13" s="19"/>
      <c r="R13" s="19"/>
      <c r="S13" s="19"/>
      <c r="T13" s="19"/>
    </row>
    <row r="14" spans="1:42" customFormat="1" ht="15" x14ac:dyDescent="0.25">
      <c r="E14" s="18"/>
      <c r="F14" s="18"/>
      <c r="G14" s="18"/>
      <c r="H14" s="18"/>
      <c r="I14" s="18"/>
      <c r="J14" s="18"/>
      <c r="K14" s="19"/>
      <c r="L14" s="19"/>
      <c r="M14" s="10"/>
      <c r="N14" s="10"/>
      <c r="O14" s="19"/>
      <c r="P14" s="19"/>
      <c r="Q14" s="19"/>
      <c r="R14" s="19"/>
      <c r="S14" s="19"/>
      <c r="T14" s="19"/>
      <c r="Z14" s="213" t="s">
        <v>191</v>
      </c>
      <c r="AA14" s="213"/>
      <c r="AB14" s="213"/>
      <c r="AC14" s="213"/>
    </row>
    <row r="15" spans="1:42" ht="12.75" customHeight="1" x14ac:dyDescent="0.2">
      <c r="A15" s="232" t="s">
        <v>0</v>
      </c>
      <c r="B15" s="232" t="s">
        <v>54</v>
      </c>
      <c r="C15" s="232"/>
      <c r="D15" s="220" t="s">
        <v>165</v>
      </c>
      <c r="E15" s="220"/>
      <c r="F15" s="220" t="s">
        <v>55</v>
      </c>
      <c r="G15" s="220"/>
      <c r="H15" s="220" t="s">
        <v>107</v>
      </c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33" t="s">
        <v>63</v>
      </c>
      <c r="W15" s="233"/>
      <c r="X15" s="233" t="s">
        <v>64</v>
      </c>
      <c r="Y15" s="233"/>
      <c r="Z15" s="233" t="s">
        <v>41</v>
      </c>
      <c r="AA15" s="233"/>
      <c r="AB15" s="233"/>
      <c r="AC15" s="233"/>
    </row>
    <row r="16" spans="1:42" ht="12.75" customHeight="1" x14ac:dyDescent="0.2">
      <c r="A16" s="232"/>
      <c r="B16" s="232"/>
      <c r="C16" s="232"/>
      <c r="D16" s="220"/>
      <c r="E16" s="220"/>
      <c r="F16" s="220"/>
      <c r="G16" s="220"/>
      <c r="H16" s="220" t="s">
        <v>66</v>
      </c>
      <c r="I16" s="220"/>
      <c r="J16" s="220" t="s">
        <v>67</v>
      </c>
      <c r="K16" s="220"/>
      <c r="L16" s="220" t="s">
        <v>57</v>
      </c>
      <c r="M16" s="220"/>
      <c r="N16" s="221" t="s">
        <v>58</v>
      </c>
      <c r="O16" s="222"/>
      <c r="P16" s="222"/>
      <c r="Q16" s="222"/>
      <c r="R16" s="222"/>
      <c r="S16" s="222"/>
      <c r="T16" s="222"/>
      <c r="U16" s="223"/>
      <c r="V16" s="233"/>
      <c r="W16" s="233"/>
      <c r="X16" s="233"/>
      <c r="Y16" s="233"/>
      <c r="Z16" s="233"/>
      <c r="AA16" s="233"/>
      <c r="AB16" s="233"/>
      <c r="AC16" s="233"/>
    </row>
    <row r="17" spans="1:29" ht="14.25" hidden="1" customHeight="1" x14ac:dyDescent="0.2">
      <c r="A17" s="232"/>
      <c r="B17" s="232"/>
      <c r="C17" s="232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4"/>
      <c r="O17" s="225"/>
      <c r="P17" s="225"/>
      <c r="Q17" s="225"/>
      <c r="R17" s="225"/>
      <c r="S17" s="225"/>
      <c r="T17" s="225"/>
      <c r="U17" s="226"/>
      <c r="V17" s="233"/>
      <c r="W17" s="233"/>
      <c r="X17" s="233"/>
      <c r="Y17" s="233"/>
      <c r="Z17" s="233" t="s">
        <v>62</v>
      </c>
      <c r="AA17" s="233"/>
      <c r="AB17" s="233" t="s">
        <v>65</v>
      </c>
      <c r="AC17" s="233"/>
    </row>
    <row r="18" spans="1:29" ht="39" customHeight="1" x14ac:dyDescent="0.2">
      <c r="A18" s="232"/>
      <c r="B18" s="232"/>
      <c r="C18" s="232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 t="s">
        <v>59</v>
      </c>
      <c r="O18" s="220"/>
      <c r="P18" s="220" t="s">
        <v>60</v>
      </c>
      <c r="Q18" s="220"/>
      <c r="R18" s="220" t="s">
        <v>61</v>
      </c>
      <c r="S18" s="220"/>
      <c r="T18" s="220" t="s">
        <v>46</v>
      </c>
      <c r="U18" s="220"/>
      <c r="V18" s="233"/>
      <c r="W18" s="233"/>
      <c r="X18" s="233"/>
      <c r="Y18" s="233"/>
      <c r="Z18" s="233"/>
      <c r="AA18" s="233"/>
      <c r="AB18" s="233"/>
      <c r="AC18" s="233"/>
    </row>
    <row r="19" spans="1:29" ht="12.75" x14ac:dyDescent="0.2">
      <c r="A19" s="232"/>
      <c r="B19" s="232"/>
      <c r="C19" s="232"/>
      <c r="D19" s="39" t="s">
        <v>31</v>
      </c>
      <c r="E19" s="39" t="s">
        <v>32</v>
      </c>
      <c r="F19" s="39" t="s">
        <v>31</v>
      </c>
      <c r="G19" s="39" t="s">
        <v>32</v>
      </c>
      <c r="H19" s="39" t="s">
        <v>31</v>
      </c>
      <c r="I19" s="39" t="s">
        <v>32</v>
      </c>
      <c r="J19" s="39" t="s">
        <v>31</v>
      </c>
      <c r="K19" s="39" t="s">
        <v>32</v>
      </c>
      <c r="L19" s="39" t="s">
        <v>31</v>
      </c>
      <c r="M19" s="39" t="s">
        <v>32</v>
      </c>
      <c r="N19" s="39" t="s">
        <v>31</v>
      </c>
      <c r="O19" s="39" t="s">
        <v>32</v>
      </c>
      <c r="P19" s="39" t="s">
        <v>31</v>
      </c>
      <c r="Q19" s="39" t="s">
        <v>32</v>
      </c>
      <c r="R19" s="39" t="s">
        <v>31</v>
      </c>
      <c r="S19" s="39" t="s">
        <v>32</v>
      </c>
      <c r="T19" s="39" t="s">
        <v>31</v>
      </c>
      <c r="U19" s="39" t="s">
        <v>32</v>
      </c>
      <c r="V19" s="39" t="s">
        <v>31</v>
      </c>
      <c r="W19" s="39" t="s">
        <v>32</v>
      </c>
      <c r="X19" s="39" t="s">
        <v>31</v>
      </c>
      <c r="Y19" s="39" t="s">
        <v>32</v>
      </c>
      <c r="Z19" s="39" t="s">
        <v>31</v>
      </c>
      <c r="AA19" s="39" t="s">
        <v>32</v>
      </c>
      <c r="AB19" s="39" t="s">
        <v>31</v>
      </c>
      <c r="AC19" s="39" t="s">
        <v>32</v>
      </c>
    </row>
    <row r="20" spans="1:29" ht="12.75" x14ac:dyDescent="0.2">
      <c r="A20" s="41" t="s">
        <v>34</v>
      </c>
      <c r="B20" s="229" t="s">
        <v>35</v>
      </c>
      <c r="C20" s="229"/>
      <c r="D20" s="41">
        <v>1</v>
      </c>
      <c r="E20" s="41">
        <v>2</v>
      </c>
      <c r="F20" s="41">
        <v>3</v>
      </c>
      <c r="G20" s="41">
        <v>4</v>
      </c>
      <c r="H20" s="41">
        <v>5</v>
      </c>
      <c r="I20" s="41">
        <v>6</v>
      </c>
      <c r="J20" s="41">
        <v>7</v>
      </c>
      <c r="K20" s="41">
        <v>8</v>
      </c>
      <c r="L20" s="41">
        <v>9</v>
      </c>
      <c r="M20" s="41">
        <v>10</v>
      </c>
      <c r="N20" s="41">
        <v>11</v>
      </c>
      <c r="O20" s="41">
        <v>12</v>
      </c>
      <c r="P20" s="41">
        <v>13</v>
      </c>
      <c r="Q20" s="41">
        <v>14</v>
      </c>
      <c r="R20" s="41">
        <v>15</v>
      </c>
      <c r="S20" s="41">
        <v>16</v>
      </c>
      <c r="T20" s="41">
        <v>17</v>
      </c>
      <c r="U20" s="41">
        <v>18</v>
      </c>
      <c r="V20" s="91">
        <v>19</v>
      </c>
      <c r="W20" s="91">
        <v>20</v>
      </c>
      <c r="X20" s="91">
        <v>21</v>
      </c>
      <c r="Y20" s="91">
        <v>22</v>
      </c>
      <c r="Z20" s="91">
        <v>23</v>
      </c>
      <c r="AA20" s="91">
        <v>24</v>
      </c>
      <c r="AB20" s="91">
        <v>25</v>
      </c>
      <c r="AC20" s="91">
        <v>26</v>
      </c>
    </row>
    <row r="21" spans="1:29" ht="15.75" customHeight="1" x14ac:dyDescent="0.2">
      <c r="A21" s="228" t="s">
        <v>1</v>
      </c>
      <c r="B21" s="228"/>
      <c r="C21" s="228"/>
      <c r="D21" s="142">
        <f>SUM(D27+D33+D39)</f>
        <v>0</v>
      </c>
      <c r="E21" s="142">
        <f t="shared" ref="E21:AC21" si="0">SUM(E27+E33+E39)</f>
        <v>0</v>
      </c>
      <c r="F21" s="142">
        <f t="shared" si="0"/>
        <v>140</v>
      </c>
      <c r="G21" s="142">
        <f t="shared" si="0"/>
        <v>1568.3999999999999</v>
      </c>
      <c r="H21" s="142">
        <f t="shared" si="0"/>
        <v>0</v>
      </c>
      <c r="I21" s="142">
        <f t="shared" si="0"/>
        <v>0</v>
      </c>
      <c r="J21" s="142">
        <f t="shared" si="0"/>
        <v>139</v>
      </c>
      <c r="K21" s="142">
        <f t="shared" si="0"/>
        <v>1398.4999999999998</v>
      </c>
      <c r="L21" s="142">
        <f t="shared" si="0"/>
        <v>139</v>
      </c>
      <c r="M21" s="142">
        <f t="shared" si="0"/>
        <v>1398.4999999999998</v>
      </c>
      <c r="N21" s="142">
        <f t="shared" si="0"/>
        <v>0</v>
      </c>
      <c r="O21" s="142">
        <f t="shared" si="0"/>
        <v>0</v>
      </c>
      <c r="P21" s="142">
        <f t="shared" si="0"/>
        <v>2</v>
      </c>
      <c r="Q21" s="142">
        <f t="shared" si="0"/>
        <v>0.3</v>
      </c>
      <c r="R21" s="142">
        <f t="shared" si="0"/>
        <v>50</v>
      </c>
      <c r="S21" s="142">
        <f t="shared" si="0"/>
        <v>580.59999999999991</v>
      </c>
      <c r="T21" s="142">
        <f t="shared" si="0"/>
        <v>0</v>
      </c>
      <c r="U21" s="142">
        <f t="shared" si="0"/>
        <v>0</v>
      </c>
      <c r="V21" s="142">
        <f t="shared" si="0"/>
        <v>0</v>
      </c>
      <c r="W21" s="142">
        <f t="shared" si="0"/>
        <v>0</v>
      </c>
      <c r="X21" s="142">
        <f t="shared" si="0"/>
        <v>1</v>
      </c>
      <c r="Y21" s="142">
        <f t="shared" si="0"/>
        <v>169.90000000000009</v>
      </c>
      <c r="Z21" s="142">
        <f t="shared" si="0"/>
        <v>0</v>
      </c>
      <c r="AA21" s="142">
        <f t="shared" si="0"/>
        <v>0</v>
      </c>
      <c r="AB21" s="142">
        <f t="shared" si="0"/>
        <v>1</v>
      </c>
      <c r="AC21" s="142">
        <f t="shared" si="0"/>
        <v>169.9</v>
      </c>
    </row>
    <row r="22" spans="1:29" ht="14.25" customHeight="1" x14ac:dyDescent="0.2">
      <c r="A22" s="220">
        <v>1</v>
      </c>
      <c r="B22" s="220" t="s">
        <v>49</v>
      </c>
      <c r="C22" s="43" t="s">
        <v>173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f>SUM(H22+J22)</f>
        <v>0</v>
      </c>
      <c r="M22" s="134">
        <f>SUM(I22+K22)</f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5">
        <v>0</v>
      </c>
      <c r="W22" s="135">
        <v>0</v>
      </c>
      <c r="X22" s="136">
        <f>SUM(D22+F22-L22-V22)</f>
        <v>0</v>
      </c>
      <c r="Y22" s="136">
        <f>SUM(E22+G22-M22-W22)</f>
        <v>0</v>
      </c>
      <c r="Z22" s="165">
        <v>0</v>
      </c>
      <c r="AA22" s="165">
        <v>0</v>
      </c>
      <c r="AB22" s="135">
        <v>0</v>
      </c>
      <c r="AC22" s="135">
        <v>0</v>
      </c>
    </row>
    <row r="23" spans="1:29" ht="14.25" customHeight="1" x14ac:dyDescent="0.2">
      <c r="A23" s="220"/>
      <c r="B23" s="220"/>
      <c r="C23" s="43" t="s">
        <v>174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f t="shared" ref="L23:L25" si="1">SUM(H23+J23)</f>
        <v>0</v>
      </c>
      <c r="M23" s="134">
        <f t="shared" ref="M23:M25" si="2">SUM(I23+K23)</f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5">
        <v>0</v>
      </c>
      <c r="W23" s="135">
        <v>0</v>
      </c>
      <c r="X23" s="136">
        <f t="shared" ref="X23:X26" si="3">SUM(D23+F23-L23-V23)</f>
        <v>0</v>
      </c>
      <c r="Y23" s="136">
        <f t="shared" ref="Y23:Y26" si="4">SUM(E23+G23-M23-W23)</f>
        <v>0</v>
      </c>
      <c r="Z23" s="165">
        <v>0</v>
      </c>
      <c r="AA23" s="165">
        <v>0</v>
      </c>
      <c r="AB23" s="135">
        <v>0</v>
      </c>
      <c r="AC23" s="135">
        <v>0</v>
      </c>
    </row>
    <row r="24" spans="1:29" ht="14.25" customHeight="1" x14ac:dyDescent="0.2">
      <c r="A24" s="220"/>
      <c r="B24" s="220"/>
      <c r="C24" s="43" t="s">
        <v>175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f t="shared" si="1"/>
        <v>0</v>
      </c>
      <c r="M24" s="134">
        <f t="shared" si="2"/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5">
        <v>0</v>
      </c>
      <c r="W24" s="135">
        <v>0</v>
      </c>
      <c r="X24" s="136">
        <f t="shared" si="3"/>
        <v>0</v>
      </c>
      <c r="Y24" s="136">
        <f t="shared" si="4"/>
        <v>0</v>
      </c>
      <c r="Z24" s="165">
        <v>0</v>
      </c>
      <c r="AA24" s="165">
        <v>0</v>
      </c>
      <c r="AB24" s="135">
        <v>0</v>
      </c>
      <c r="AC24" s="135">
        <v>0</v>
      </c>
    </row>
    <row r="25" spans="1:29" ht="14.25" customHeight="1" x14ac:dyDescent="0.2">
      <c r="A25" s="220"/>
      <c r="B25" s="220"/>
      <c r="C25" s="75" t="s">
        <v>176</v>
      </c>
      <c r="D25" s="134">
        <v>0</v>
      </c>
      <c r="E25" s="134">
        <v>0</v>
      </c>
      <c r="F25" s="137">
        <v>2</v>
      </c>
      <c r="G25" s="138">
        <v>0.3</v>
      </c>
      <c r="H25" s="134">
        <v>0</v>
      </c>
      <c r="I25" s="134">
        <v>0</v>
      </c>
      <c r="J25" s="134">
        <v>2</v>
      </c>
      <c r="K25" s="134">
        <v>0.3</v>
      </c>
      <c r="L25" s="134">
        <f t="shared" si="1"/>
        <v>2</v>
      </c>
      <c r="M25" s="134">
        <f t="shared" si="2"/>
        <v>0.3</v>
      </c>
      <c r="N25" s="134">
        <v>0</v>
      </c>
      <c r="O25" s="134">
        <v>0</v>
      </c>
      <c r="P25" s="134">
        <v>2</v>
      </c>
      <c r="Q25" s="134">
        <v>0.3</v>
      </c>
      <c r="R25" s="134">
        <v>0</v>
      </c>
      <c r="S25" s="134">
        <v>0</v>
      </c>
      <c r="T25" s="134">
        <v>0</v>
      </c>
      <c r="U25" s="134">
        <v>0</v>
      </c>
      <c r="V25" s="135">
        <v>0</v>
      </c>
      <c r="W25" s="135">
        <v>0</v>
      </c>
      <c r="X25" s="136">
        <f t="shared" si="3"/>
        <v>0</v>
      </c>
      <c r="Y25" s="136">
        <f t="shared" si="4"/>
        <v>0</v>
      </c>
      <c r="Z25" s="165">
        <v>0</v>
      </c>
      <c r="AA25" s="165">
        <v>0</v>
      </c>
      <c r="AB25" s="135">
        <v>0</v>
      </c>
      <c r="AC25" s="135">
        <v>0</v>
      </c>
    </row>
    <row r="26" spans="1:29" ht="14.25" customHeight="1" x14ac:dyDescent="0.2">
      <c r="A26" s="220"/>
      <c r="B26" s="220"/>
      <c r="C26" s="75" t="s">
        <v>52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f>SUM(H26+J26)</f>
        <v>0</v>
      </c>
      <c r="M26" s="134">
        <f>SUM(I26+K26)</f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5">
        <v>0</v>
      </c>
      <c r="W26" s="135">
        <v>0</v>
      </c>
      <c r="X26" s="136">
        <f t="shared" si="3"/>
        <v>0</v>
      </c>
      <c r="Y26" s="136">
        <f t="shared" si="4"/>
        <v>0</v>
      </c>
      <c r="Z26" s="165">
        <v>0</v>
      </c>
      <c r="AA26" s="165">
        <v>0</v>
      </c>
      <c r="AB26" s="135">
        <v>0</v>
      </c>
      <c r="AC26" s="135">
        <v>0</v>
      </c>
    </row>
    <row r="27" spans="1:29" ht="14.25" customHeight="1" x14ac:dyDescent="0.2">
      <c r="A27" s="220"/>
      <c r="B27" s="220"/>
      <c r="C27" s="70" t="s">
        <v>32</v>
      </c>
      <c r="D27" s="152">
        <f>SUM(D22:D26)</f>
        <v>0</v>
      </c>
      <c r="E27" s="152">
        <f t="shared" ref="E27:AC27" si="5">SUM(E22:E26)</f>
        <v>0</v>
      </c>
      <c r="F27" s="139">
        <f t="shared" si="5"/>
        <v>2</v>
      </c>
      <c r="G27" s="139">
        <f t="shared" si="5"/>
        <v>0.3</v>
      </c>
      <c r="H27" s="139">
        <f t="shared" si="5"/>
        <v>0</v>
      </c>
      <c r="I27" s="139">
        <f t="shared" si="5"/>
        <v>0</v>
      </c>
      <c r="J27" s="139">
        <f t="shared" si="5"/>
        <v>2</v>
      </c>
      <c r="K27" s="139">
        <f t="shared" si="5"/>
        <v>0.3</v>
      </c>
      <c r="L27" s="139">
        <f t="shared" si="5"/>
        <v>2</v>
      </c>
      <c r="M27" s="139">
        <f t="shared" si="5"/>
        <v>0.3</v>
      </c>
      <c r="N27" s="139">
        <f t="shared" si="5"/>
        <v>0</v>
      </c>
      <c r="O27" s="139">
        <f t="shared" si="5"/>
        <v>0</v>
      </c>
      <c r="P27" s="139">
        <f t="shared" si="5"/>
        <v>2</v>
      </c>
      <c r="Q27" s="139">
        <f t="shared" si="5"/>
        <v>0.3</v>
      </c>
      <c r="R27" s="139">
        <f t="shared" si="5"/>
        <v>0</v>
      </c>
      <c r="S27" s="139">
        <f t="shared" si="5"/>
        <v>0</v>
      </c>
      <c r="T27" s="139">
        <f t="shared" si="5"/>
        <v>0</v>
      </c>
      <c r="U27" s="139">
        <f t="shared" si="5"/>
        <v>0</v>
      </c>
      <c r="V27" s="139">
        <f t="shared" si="5"/>
        <v>0</v>
      </c>
      <c r="W27" s="139">
        <f t="shared" si="5"/>
        <v>0</v>
      </c>
      <c r="X27" s="139">
        <f t="shared" si="5"/>
        <v>0</v>
      </c>
      <c r="Y27" s="139">
        <f t="shared" si="5"/>
        <v>0</v>
      </c>
      <c r="Z27" s="139">
        <f t="shared" si="5"/>
        <v>0</v>
      </c>
      <c r="AA27" s="139">
        <f t="shared" si="5"/>
        <v>0</v>
      </c>
      <c r="AB27" s="139">
        <f t="shared" si="5"/>
        <v>0</v>
      </c>
      <c r="AC27" s="139">
        <f t="shared" si="5"/>
        <v>0</v>
      </c>
    </row>
    <row r="28" spans="1:29" ht="13.5" customHeight="1" x14ac:dyDescent="0.2">
      <c r="A28" s="220">
        <v>2</v>
      </c>
      <c r="B28" s="220" t="s">
        <v>50</v>
      </c>
      <c r="C28" s="75" t="s">
        <v>173</v>
      </c>
      <c r="D28" s="134">
        <v>0</v>
      </c>
      <c r="E28" s="134">
        <v>0</v>
      </c>
      <c r="F28" s="137">
        <v>0</v>
      </c>
      <c r="G28" s="138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f>SUM(H28+J28)</f>
        <v>0</v>
      </c>
      <c r="M28" s="134">
        <f>SUM(I28+K28)</f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5">
        <v>0</v>
      </c>
      <c r="W28" s="135">
        <v>0</v>
      </c>
      <c r="X28" s="136">
        <f>SUM(D28+F28-L28-V28)</f>
        <v>0</v>
      </c>
      <c r="Y28" s="140">
        <f>SUM(E28+G28-M28-W28)</f>
        <v>0</v>
      </c>
      <c r="Z28" s="136">
        <v>0</v>
      </c>
      <c r="AA28" s="140">
        <v>0</v>
      </c>
      <c r="AB28" s="135">
        <v>0</v>
      </c>
      <c r="AC28" s="135">
        <v>0</v>
      </c>
    </row>
    <row r="29" spans="1:29" ht="13.5" customHeight="1" x14ac:dyDescent="0.2">
      <c r="A29" s="220"/>
      <c r="B29" s="220"/>
      <c r="C29" s="75" t="s">
        <v>174</v>
      </c>
      <c r="D29" s="134">
        <v>0</v>
      </c>
      <c r="E29" s="134">
        <v>0</v>
      </c>
      <c r="F29" s="137">
        <v>0</v>
      </c>
      <c r="G29" s="138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f t="shared" ref="L29:L30" si="6">SUM(H29+J29)</f>
        <v>0</v>
      </c>
      <c r="M29" s="134">
        <f t="shared" ref="M29:M30" si="7">SUM(I29+K29)</f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5">
        <v>0</v>
      </c>
      <c r="W29" s="135">
        <v>0</v>
      </c>
      <c r="X29" s="136">
        <f t="shared" ref="X29:X30" si="8">SUM(D29+F29-L29-V29)</f>
        <v>0</v>
      </c>
      <c r="Y29" s="140">
        <f t="shared" ref="Y29:Y30" si="9">SUM(E29+G29-M29-W29)</f>
        <v>0</v>
      </c>
      <c r="Z29" s="136">
        <v>0</v>
      </c>
      <c r="AA29" s="136">
        <v>0</v>
      </c>
      <c r="AB29" s="135">
        <v>0</v>
      </c>
      <c r="AC29" s="135">
        <v>0</v>
      </c>
    </row>
    <row r="30" spans="1:29" ht="13.5" customHeight="1" x14ac:dyDescent="0.2">
      <c r="A30" s="220"/>
      <c r="B30" s="220"/>
      <c r="C30" s="75" t="s">
        <v>175</v>
      </c>
      <c r="D30" s="134">
        <v>0</v>
      </c>
      <c r="E30" s="134">
        <v>0</v>
      </c>
      <c r="F30" s="137">
        <v>3</v>
      </c>
      <c r="G30" s="138">
        <v>62.8</v>
      </c>
      <c r="H30" s="134">
        <v>0</v>
      </c>
      <c r="I30" s="134">
        <v>0</v>
      </c>
      <c r="J30" s="134">
        <v>3</v>
      </c>
      <c r="K30" s="134">
        <v>62.8</v>
      </c>
      <c r="L30" s="134">
        <f t="shared" si="6"/>
        <v>3</v>
      </c>
      <c r="M30" s="134">
        <f t="shared" si="7"/>
        <v>62.8</v>
      </c>
      <c r="N30" s="134">
        <v>0</v>
      </c>
      <c r="O30" s="134">
        <v>0</v>
      </c>
      <c r="P30" s="134">
        <v>0</v>
      </c>
      <c r="Q30" s="134">
        <v>0</v>
      </c>
      <c r="R30" s="134">
        <v>3</v>
      </c>
      <c r="S30" s="134">
        <v>62.8</v>
      </c>
      <c r="T30" s="134">
        <v>0</v>
      </c>
      <c r="U30" s="134">
        <v>0</v>
      </c>
      <c r="V30" s="135">
        <v>0</v>
      </c>
      <c r="W30" s="135">
        <v>0</v>
      </c>
      <c r="X30" s="136">
        <f t="shared" si="8"/>
        <v>0</v>
      </c>
      <c r="Y30" s="140">
        <f t="shared" si="9"/>
        <v>0</v>
      </c>
      <c r="Z30" s="136">
        <v>0</v>
      </c>
      <c r="AA30" s="136">
        <v>0</v>
      </c>
      <c r="AB30" s="135">
        <v>0</v>
      </c>
      <c r="AC30" s="135">
        <v>0</v>
      </c>
    </row>
    <row r="31" spans="1:29" ht="13.5" customHeight="1" x14ac:dyDescent="0.2">
      <c r="A31" s="220"/>
      <c r="B31" s="220"/>
      <c r="C31" s="75" t="s">
        <v>176</v>
      </c>
      <c r="D31" s="134">
        <v>0</v>
      </c>
      <c r="E31" s="134">
        <v>0</v>
      </c>
      <c r="F31" s="137">
        <v>47</v>
      </c>
      <c r="G31" s="138">
        <v>517.79999999999995</v>
      </c>
      <c r="H31" s="134">
        <v>0</v>
      </c>
      <c r="I31" s="134">
        <v>0</v>
      </c>
      <c r="J31" s="134">
        <v>47</v>
      </c>
      <c r="K31" s="134">
        <v>517.79999999999995</v>
      </c>
      <c r="L31" s="134">
        <f>SUM(H31+J31)</f>
        <v>47</v>
      </c>
      <c r="M31" s="138">
        <f>SUM(I31+K31)</f>
        <v>517.79999999999995</v>
      </c>
      <c r="N31" s="134">
        <v>0</v>
      </c>
      <c r="O31" s="134">
        <v>0</v>
      </c>
      <c r="P31" s="134">
        <v>0</v>
      </c>
      <c r="Q31" s="134">
        <v>0</v>
      </c>
      <c r="R31" s="134">
        <v>47</v>
      </c>
      <c r="S31" s="138">
        <v>517.79999999999995</v>
      </c>
      <c r="T31" s="134">
        <v>0</v>
      </c>
      <c r="U31" s="134">
        <v>0</v>
      </c>
      <c r="V31" s="135">
        <v>0</v>
      </c>
      <c r="W31" s="135">
        <v>0</v>
      </c>
      <c r="X31" s="136">
        <f>SUM(D31+F31-L31-V31)</f>
        <v>0</v>
      </c>
      <c r="Y31" s="140">
        <f>SUM(E31+G31-M31-W31)</f>
        <v>0</v>
      </c>
      <c r="Z31" s="136">
        <v>0</v>
      </c>
      <c r="AA31" s="140">
        <v>0</v>
      </c>
      <c r="AB31" s="135">
        <v>0</v>
      </c>
      <c r="AC31" s="135">
        <v>0</v>
      </c>
    </row>
    <row r="32" spans="1:29" ht="13.5" customHeight="1" x14ac:dyDescent="0.2">
      <c r="A32" s="220"/>
      <c r="B32" s="220"/>
      <c r="C32" s="75" t="s">
        <v>52</v>
      </c>
      <c r="D32" s="134">
        <v>0</v>
      </c>
      <c r="E32" s="134">
        <v>0</v>
      </c>
      <c r="F32" s="137">
        <v>0</v>
      </c>
      <c r="G32" s="138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f t="shared" ref="L32" si="10">SUM(H32+J32)</f>
        <v>0</v>
      </c>
      <c r="M32" s="134">
        <f t="shared" ref="M32" si="11">SUM(I32+K32)</f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5">
        <v>0</v>
      </c>
      <c r="W32" s="135">
        <v>0</v>
      </c>
      <c r="X32" s="136">
        <f t="shared" ref="X32" si="12">SUM(D32+F32-L32-V32)</f>
        <v>0</v>
      </c>
      <c r="Y32" s="140">
        <f t="shared" ref="Y32" si="13">SUM(E32+G32-M32-W32)</f>
        <v>0</v>
      </c>
      <c r="Z32" s="136">
        <v>0</v>
      </c>
      <c r="AA32" s="136">
        <v>0</v>
      </c>
      <c r="AB32" s="135">
        <v>0</v>
      </c>
      <c r="AC32" s="135">
        <v>0</v>
      </c>
    </row>
    <row r="33" spans="1:29" ht="13.5" customHeight="1" x14ac:dyDescent="0.2">
      <c r="A33" s="220"/>
      <c r="B33" s="220"/>
      <c r="C33" s="70" t="s">
        <v>32</v>
      </c>
      <c r="D33" s="139">
        <f>SUM(D28:D32)</f>
        <v>0</v>
      </c>
      <c r="E33" s="139">
        <f t="shared" ref="E33:AC33" si="14">SUM(E28:E32)</f>
        <v>0</v>
      </c>
      <c r="F33" s="139">
        <f t="shared" si="14"/>
        <v>50</v>
      </c>
      <c r="G33" s="139">
        <f t="shared" si="14"/>
        <v>580.59999999999991</v>
      </c>
      <c r="H33" s="139">
        <f t="shared" si="14"/>
        <v>0</v>
      </c>
      <c r="I33" s="139">
        <f t="shared" si="14"/>
        <v>0</v>
      </c>
      <c r="J33" s="139">
        <f t="shared" si="14"/>
        <v>50</v>
      </c>
      <c r="K33" s="139">
        <f t="shared" si="14"/>
        <v>580.59999999999991</v>
      </c>
      <c r="L33" s="139">
        <f t="shared" si="14"/>
        <v>50</v>
      </c>
      <c r="M33" s="139">
        <f t="shared" si="14"/>
        <v>580.59999999999991</v>
      </c>
      <c r="N33" s="139">
        <f t="shared" si="14"/>
        <v>0</v>
      </c>
      <c r="O33" s="139">
        <f t="shared" si="14"/>
        <v>0</v>
      </c>
      <c r="P33" s="139">
        <f t="shared" si="14"/>
        <v>0</v>
      </c>
      <c r="Q33" s="139">
        <f t="shared" si="14"/>
        <v>0</v>
      </c>
      <c r="R33" s="139">
        <f t="shared" si="14"/>
        <v>50</v>
      </c>
      <c r="S33" s="139">
        <f t="shared" si="14"/>
        <v>580.59999999999991</v>
      </c>
      <c r="T33" s="139">
        <f t="shared" si="14"/>
        <v>0</v>
      </c>
      <c r="U33" s="139">
        <f t="shared" si="14"/>
        <v>0</v>
      </c>
      <c r="V33" s="139">
        <f t="shared" si="14"/>
        <v>0</v>
      </c>
      <c r="W33" s="139">
        <f t="shared" si="14"/>
        <v>0</v>
      </c>
      <c r="X33" s="139">
        <f t="shared" si="14"/>
        <v>0</v>
      </c>
      <c r="Y33" s="139">
        <f t="shared" si="14"/>
        <v>0</v>
      </c>
      <c r="Z33" s="139">
        <f t="shared" si="14"/>
        <v>0</v>
      </c>
      <c r="AA33" s="139">
        <f t="shared" si="14"/>
        <v>0</v>
      </c>
      <c r="AB33" s="139">
        <f t="shared" si="14"/>
        <v>0</v>
      </c>
      <c r="AC33" s="139">
        <f t="shared" si="14"/>
        <v>0</v>
      </c>
    </row>
    <row r="34" spans="1:29" ht="13.5" customHeight="1" x14ac:dyDescent="0.2">
      <c r="A34" s="220">
        <v>3</v>
      </c>
      <c r="B34" s="220" t="s">
        <v>51</v>
      </c>
      <c r="C34" s="75" t="s">
        <v>173</v>
      </c>
      <c r="D34" s="134">
        <v>0</v>
      </c>
      <c r="E34" s="134">
        <v>0</v>
      </c>
      <c r="F34" s="137">
        <v>0</v>
      </c>
      <c r="G34" s="138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f>SUM(H34+J34)</f>
        <v>0</v>
      </c>
      <c r="M34" s="134">
        <f>SUM(I34+K34)</f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5">
        <v>0</v>
      </c>
      <c r="W34" s="135">
        <v>0</v>
      </c>
      <c r="X34" s="136">
        <f>SUM(D34+F34-L34-V34)</f>
        <v>0</v>
      </c>
      <c r="Y34" s="140">
        <f>SUM(E34+G34-M34-W34)</f>
        <v>0</v>
      </c>
      <c r="Z34" s="167">
        <v>0</v>
      </c>
      <c r="AA34" s="167">
        <v>0</v>
      </c>
      <c r="AB34" s="135">
        <v>0</v>
      </c>
      <c r="AC34" s="135">
        <v>0</v>
      </c>
    </row>
    <row r="35" spans="1:29" ht="13.5" customHeight="1" x14ac:dyDescent="0.2">
      <c r="A35" s="227"/>
      <c r="B35" s="220"/>
      <c r="C35" s="75" t="s">
        <v>174</v>
      </c>
      <c r="D35" s="134">
        <v>0</v>
      </c>
      <c r="E35" s="134">
        <v>0</v>
      </c>
      <c r="F35" s="137">
        <v>4</v>
      </c>
      <c r="G35" s="138">
        <v>40.799999999999997</v>
      </c>
      <c r="H35" s="134">
        <v>0</v>
      </c>
      <c r="I35" s="134">
        <v>0</v>
      </c>
      <c r="J35" s="134">
        <v>4</v>
      </c>
      <c r="K35" s="134">
        <v>40.799999999999997</v>
      </c>
      <c r="L35" s="134">
        <f t="shared" ref="L35:L36" si="15">SUM(H35+J35)</f>
        <v>4</v>
      </c>
      <c r="M35" s="134">
        <f t="shared" ref="M35:M36" si="16">SUM(I35+K35)</f>
        <v>40.799999999999997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5">
        <v>0</v>
      </c>
      <c r="W35" s="135">
        <v>0</v>
      </c>
      <c r="X35" s="136">
        <f t="shared" ref="X35:X36" si="17">SUM(D35+F35-L35-V35)</f>
        <v>0</v>
      </c>
      <c r="Y35" s="140">
        <f t="shared" ref="Y35:Y36" si="18">SUM(E35+G35-M35-W35)</f>
        <v>0</v>
      </c>
      <c r="Z35" s="167">
        <v>0</v>
      </c>
      <c r="AA35" s="167">
        <v>0</v>
      </c>
      <c r="AB35" s="135">
        <v>0</v>
      </c>
      <c r="AC35" s="135">
        <v>0</v>
      </c>
    </row>
    <row r="36" spans="1:29" ht="13.5" customHeight="1" x14ac:dyDescent="0.2">
      <c r="A36" s="227"/>
      <c r="B36" s="220"/>
      <c r="C36" s="75" t="s">
        <v>175</v>
      </c>
      <c r="D36" s="134">
        <v>0</v>
      </c>
      <c r="E36" s="134">
        <v>0</v>
      </c>
      <c r="F36" s="137">
        <v>0</v>
      </c>
      <c r="G36" s="138">
        <v>0</v>
      </c>
      <c r="H36" s="134">
        <v>0</v>
      </c>
      <c r="I36" s="134">
        <v>0</v>
      </c>
      <c r="J36" s="134">
        <v>0</v>
      </c>
      <c r="K36" s="138">
        <v>0</v>
      </c>
      <c r="L36" s="134">
        <f t="shared" si="15"/>
        <v>0</v>
      </c>
      <c r="M36" s="138">
        <f t="shared" si="16"/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5">
        <v>0</v>
      </c>
      <c r="W36" s="135">
        <v>0</v>
      </c>
      <c r="X36" s="136">
        <f t="shared" si="17"/>
        <v>0</v>
      </c>
      <c r="Y36" s="140">
        <f t="shared" si="18"/>
        <v>0</v>
      </c>
      <c r="Z36" s="167">
        <v>0</v>
      </c>
      <c r="AA36" s="168">
        <v>0</v>
      </c>
      <c r="AB36" s="135">
        <v>0</v>
      </c>
      <c r="AC36" s="135">
        <v>0</v>
      </c>
    </row>
    <row r="37" spans="1:29" ht="13.5" customHeight="1" x14ac:dyDescent="0.2">
      <c r="A37" s="227"/>
      <c r="B37" s="220"/>
      <c r="C37" s="75" t="s">
        <v>176</v>
      </c>
      <c r="D37" s="134">
        <v>0</v>
      </c>
      <c r="E37" s="134">
        <v>0</v>
      </c>
      <c r="F37" s="137">
        <v>84</v>
      </c>
      <c r="G37" s="138">
        <v>946.7</v>
      </c>
      <c r="H37" s="134">
        <v>0</v>
      </c>
      <c r="I37" s="134">
        <v>0</v>
      </c>
      <c r="J37" s="134">
        <v>83</v>
      </c>
      <c r="K37" s="138">
        <v>776.8</v>
      </c>
      <c r="L37" s="134">
        <f>SUM(H37+J37)</f>
        <v>83</v>
      </c>
      <c r="M37" s="134">
        <f>SUM(I37+K37)</f>
        <v>776.8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5">
        <v>0</v>
      </c>
      <c r="W37" s="135">
        <v>0</v>
      </c>
      <c r="X37" s="136">
        <f>SUM(D37+F37-L37-V37)</f>
        <v>1</v>
      </c>
      <c r="Y37" s="140">
        <f>SUM(E37+G37-M37-W37)</f>
        <v>169.90000000000009</v>
      </c>
      <c r="Z37" s="167">
        <v>0</v>
      </c>
      <c r="AA37" s="167">
        <v>0</v>
      </c>
      <c r="AB37" s="135">
        <v>1</v>
      </c>
      <c r="AC37" s="135">
        <v>169.9</v>
      </c>
    </row>
    <row r="38" spans="1:29" ht="13.5" customHeight="1" x14ac:dyDescent="0.2">
      <c r="A38" s="227"/>
      <c r="B38" s="220"/>
      <c r="C38" s="75" t="s">
        <v>52</v>
      </c>
      <c r="D38" s="134">
        <v>0</v>
      </c>
      <c r="E38" s="134">
        <v>0</v>
      </c>
      <c r="F38" s="137">
        <v>0</v>
      </c>
      <c r="G38" s="138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f>SUM(H38+J38)</f>
        <v>0</v>
      </c>
      <c r="M38" s="134">
        <f>SUM(I38+K38)</f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4">
        <v>0</v>
      </c>
      <c r="U38" s="134">
        <v>0</v>
      </c>
      <c r="V38" s="135">
        <v>0</v>
      </c>
      <c r="W38" s="135">
        <v>0</v>
      </c>
      <c r="X38" s="136">
        <f t="shared" ref="X38" si="19">SUM(D38+F38-L38-V38)</f>
        <v>0</v>
      </c>
      <c r="Y38" s="140">
        <f t="shared" ref="Y38" si="20">SUM(E38+G38-M38-W38)</f>
        <v>0</v>
      </c>
      <c r="Z38" s="165">
        <v>0</v>
      </c>
      <c r="AA38" s="165">
        <v>0</v>
      </c>
      <c r="AB38" s="135">
        <v>0</v>
      </c>
      <c r="AC38" s="135">
        <v>0</v>
      </c>
    </row>
    <row r="39" spans="1:29" ht="13.5" customHeight="1" x14ac:dyDescent="0.2">
      <c r="A39" s="227"/>
      <c r="B39" s="220"/>
      <c r="C39" s="70" t="s">
        <v>32</v>
      </c>
      <c r="D39" s="152">
        <f>SUM(D34:D38)</f>
        <v>0</v>
      </c>
      <c r="E39" s="139">
        <f t="shared" ref="E39:AC39" si="21">SUM(E34:E38)</f>
        <v>0</v>
      </c>
      <c r="F39" s="139">
        <f t="shared" si="21"/>
        <v>88</v>
      </c>
      <c r="G39" s="139">
        <f t="shared" si="21"/>
        <v>987.5</v>
      </c>
      <c r="H39" s="139">
        <f t="shared" si="21"/>
        <v>0</v>
      </c>
      <c r="I39" s="139">
        <f t="shared" si="21"/>
        <v>0</v>
      </c>
      <c r="J39" s="139">
        <f t="shared" si="21"/>
        <v>87</v>
      </c>
      <c r="K39" s="139">
        <f t="shared" si="21"/>
        <v>817.59999999999991</v>
      </c>
      <c r="L39" s="139">
        <f t="shared" si="21"/>
        <v>87</v>
      </c>
      <c r="M39" s="139">
        <f t="shared" si="21"/>
        <v>817.59999999999991</v>
      </c>
      <c r="N39" s="139">
        <f t="shared" si="21"/>
        <v>0</v>
      </c>
      <c r="O39" s="139">
        <f t="shared" si="21"/>
        <v>0</v>
      </c>
      <c r="P39" s="139">
        <f t="shared" si="21"/>
        <v>0</v>
      </c>
      <c r="Q39" s="139">
        <f t="shared" si="21"/>
        <v>0</v>
      </c>
      <c r="R39" s="139">
        <f t="shared" si="21"/>
        <v>0</v>
      </c>
      <c r="S39" s="139">
        <f t="shared" si="21"/>
        <v>0</v>
      </c>
      <c r="T39" s="139">
        <f t="shared" si="21"/>
        <v>0</v>
      </c>
      <c r="U39" s="139">
        <f t="shared" si="21"/>
        <v>0</v>
      </c>
      <c r="V39" s="139">
        <f t="shared" si="21"/>
        <v>0</v>
      </c>
      <c r="W39" s="139">
        <f t="shared" si="21"/>
        <v>0</v>
      </c>
      <c r="X39" s="139">
        <f t="shared" si="21"/>
        <v>1</v>
      </c>
      <c r="Y39" s="139">
        <f t="shared" si="21"/>
        <v>169.90000000000009</v>
      </c>
      <c r="Z39" s="139">
        <f t="shared" si="21"/>
        <v>0</v>
      </c>
      <c r="AA39" s="139">
        <f t="shared" si="21"/>
        <v>0</v>
      </c>
      <c r="AB39" s="139">
        <f t="shared" si="21"/>
        <v>1</v>
      </c>
      <c r="AC39" s="139">
        <f t="shared" si="21"/>
        <v>169.9</v>
      </c>
    </row>
    <row r="40" spans="1:29" ht="15" customHeight="1" x14ac:dyDescent="0.2">
      <c r="A40" s="228" t="s">
        <v>2</v>
      </c>
      <c r="B40" s="228"/>
      <c r="C40" s="228"/>
      <c r="D40" s="142">
        <f>SUM(D44+D48+D52)</f>
        <v>0</v>
      </c>
      <c r="E40" s="142">
        <f t="shared" ref="E40:AC40" si="22">SUM(E44+E48+E52)</f>
        <v>0</v>
      </c>
      <c r="F40" s="142">
        <f t="shared" si="22"/>
        <v>53</v>
      </c>
      <c r="G40" s="142">
        <f t="shared" si="22"/>
        <v>269</v>
      </c>
      <c r="H40" s="142">
        <f t="shared" si="22"/>
        <v>0</v>
      </c>
      <c r="I40" s="142">
        <f t="shared" si="22"/>
        <v>0</v>
      </c>
      <c r="J40" s="142">
        <f t="shared" si="22"/>
        <v>48</v>
      </c>
      <c r="K40" s="142">
        <f t="shared" si="22"/>
        <v>257.09999999999997</v>
      </c>
      <c r="L40" s="142">
        <f t="shared" si="22"/>
        <v>48</v>
      </c>
      <c r="M40" s="142">
        <f t="shared" si="22"/>
        <v>257.09999999999997</v>
      </c>
      <c r="N40" s="142">
        <f t="shared" si="22"/>
        <v>0</v>
      </c>
      <c r="O40" s="142">
        <f t="shared" si="22"/>
        <v>0</v>
      </c>
      <c r="P40" s="142">
        <f t="shared" si="22"/>
        <v>6</v>
      </c>
      <c r="Q40" s="142">
        <f t="shared" si="22"/>
        <v>5.5</v>
      </c>
      <c r="R40" s="142">
        <f t="shared" si="22"/>
        <v>3</v>
      </c>
      <c r="S40" s="142">
        <f t="shared" si="22"/>
        <v>18.899999999999999</v>
      </c>
      <c r="T40" s="142">
        <f t="shared" si="22"/>
        <v>0</v>
      </c>
      <c r="U40" s="142">
        <f t="shared" si="22"/>
        <v>0</v>
      </c>
      <c r="V40" s="142">
        <f t="shared" si="22"/>
        <v>0</v>
      </c>
      <c r="W40" s="142">
        <f t="shared" si="22"/>
        <v>0</v>
      </c>
      <c r="X40" s="142">
        <f t="shared" si="22"/>
        <v>5</v>
      </c>
      <c r="Y40" s="142">
        <f t="shared" si="22"/>
        <v>11.89999999999999</v>
      </c>
      <c r="Z40" s="142">
        <f t="shared" si="22"/>
        <v>0</v>
      </c>
      <c r="AA40" s="142">
        <f t="shared" si="22"/>
        <v>0</v>
      </c>
      <c r="AB40" s="142">
        <f t="shared" si="22"/>
        <v>5</v>
      </c>
      <c r="AC40" s="142">
        <f t="shared" si="22"/>
        <v>11.899999999999999</v>
      </c>
    </row>
    <row r="41" spans="1:29" ht="14.25" customHeight="1" x14ac:dyDescent="0.2">
      <c r="A41" s="220">
        <v>1</v>
      </c>
      <c r="B41" s="220" t="s">
        <v>49</v>
      </c>
      <c r="C41" s="43" t="s">
        <v>175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f>SUM(H41+J41)</f>
        <v>0</v>
      </c>
      <c r="M41" s="134">
        <f>SUM(I41+K41)</f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5">
        <v>0</v>
      </c>
      <c r="W41" s="135">
        <v>0</v>
      </c>
      <c r="X41" s="136">
        <f>SUM(D41+F41-L41-V41)</f>
        <v>0</v>
      </c>
      <c r="Y41" s="140">
        <f>SUM(E41+G41-M41-W41)</f>
        <v>0</v>
      </c>
      <c r="Z41" s="165">
        <v>0</v>
      </c>
      <c r="AA41" s="165">
        <v>0</v>
      </c>
      <c r="AB41" s="135">
        <v>0</v>
      </c>
      <c r="AC41" s="135">
        <v>0</v>
      </c>
    </row>
    <row r="42" spans="1:29" ht="14.25" customHeight="1" x14ac:dyDescent="0.2">
      <c r="A42" s="220"/>
      <c r="B42" s="220"/>
      <c r="C42" s="43" t="s">
        <v>176</v>
      </c>
      <c r="D42" s="134">
        <v>0</v>
      </c>
      <c r="E42" s="134">
        <v>0</v>
      </c>
      <c r="F42" s="134">
        <v>5</v>
      </c>
      <c r="G42" s="134">
        <v>0.9</v>
      </c>
      <c r="H42" s="134">
        <v>0</v>
      </c>
      <c r="I42" s="134">
        <v>0</v>
      </c>
      <c r="J42" s="134">
        <v>4</v>
      </c>
      <c r="K42" s="134">
        <v>0.4</v>
      </c>
      <c r="L42" s="134">
        <f t="shared" ref="L42:L43" si="23">SUM(H42+J42)</f>
        <v>4</v>
      </c>
      <c r="M42" s="134">
        <f t="shared" ref="M42:M43" si="24">SUM(I42+K42)</f>
        <v>0.4</v>
      </c>
      <c r="N42" s="134">
        <v>0</v>
      </c>
      <c r="O42" s="134">
        <v>0</v>
      </c>
      <c r="P42" s="134">
        <v>4</v>
      </c>
      <c r="Q42" s="134">
        <v>0.4</v>
      </c>
      <c r="R42" s="134">
        <v>0</v>
      </c>
      <c r="S42" s="134">
        <v>0</v>
      </c>
      <c r="T42" s="134">
        <v>0</v>
      </c>
      <c r="U42" s="134">
        <v>0</v>
      </c>
      <c r="V42" s="135">
        <v>0</v>
      </c>
      <c r="W42" s="135">
        <v>0</v>
      </c>
      <c r="X42" s="136">
        <f t="shared" ref="X42:X43" si="25">SUM(D42+F42-L42-V42)</f>
        <v>1</v>
      </c>
      <c r="Y42" s="140">
        <f t="shared" ref="Y42:Y43" si="26">SUM(E42+G42-M42-W42)</f>
        <v>0.5</v>
      </c>
      <c r="Z42" s="165">
        <v>0</v>
      </c>
      <c r="AA42" s="165">
        <v>0</v>
      </c>
      <c r="AB42" s="135">
        <v>1</v>
      </c>
      <c r="AC42" s="135">
        <v>0.5</v>
      </c>
    </row>
    <row r="43" spans="1:29" ht="14.25" customHeight="1" x14ac:dyDescent="0.2">
      <c r="A43" s="220"/>
      <c r="B43" s="220"/>
      <c r="C43" s="43" t="s">
        <v>52</v>
      </c>
      <c r="D43" s="134">
        <v>0</v>
      </c>
      <c r="E43" s="134">
        <v>0</v>
      </c>
      <c r="F43" s="134">
        <v>2</v>
      </c>
      <c r="G43" s="134">
        <v>5.0999999999999996</v>
      </c>
      <c r="H43" s="134">
        <v>0</v>
      </c>
      <c r="I43" s="134">
        <v>0</v>
      </c>
      <c r="J43" s="134">
        <v>2</v>
      </c>
      <c r="K43" s="134">
        <v>5.0999999999999996</v>
      </c>
      <c r="L43" s="134">
        <f t="shared" si="23"/>
        <v>2</v>
      </c>
      <c r="M43" s="134">
        <f t="shared" si="24"/>
        <v>5.0999999999999996</v>
      </c>
      <c r="N43" s="134">
        <v>0</v>
      </c>
      <c r="O43" s="134">
        <v>0</v>
      </c>
      <c r="P43" s="134">
        <v>2</v>
      </c>
      <c r="Q43" s="134">
        <v>5.0999999999999996</v>
      </c>
      <c r="R43" s="134">
        <v>0</v>
      </c>
      <c r="S43" s="134">
        <v>0</v>
      </c>
      <c r="T43" s="134">
        <v>0</v>
      </c>
      <c r="U43" s="134">
        <v>0</v>
      </c>
      <c r="V43" s="135">
        <v>0</v>
      </c>
      <c r="W43" s="135">
        <v>0</v>
      </c>
      <c r="X43" s="136">
        <f t="shared" si="25"/>
        <v>0</v>
      </c>
      <c r="Y43" s="140">
        <f t="shared" si="26"/>
        <v>0</v>
      </c>
      <c r="Z43" s="136">
        <v>0</v>
      </c>
      <c r="AA43" s="136">
        <v>0</v>
      </c>
      <c r="AB43" s="135">
        <v>0</v>
      </c>
      <c r="AC43" s="135">
        <v>0</v>
      </c>
    </row>
    <row r="44" spans="1:29" ht="14.25" customHeight="1" x14ac:dyDescent="0.2">
      <c r="A44" s="220"/>
      <c r="B44" s="220"/>
      <c r="C44" s="70" t="s">
        <v>32</v>
      </c>
      <c r="D44" s="139">
        <f>SUM(D41:D43)</f>
        <v>0</v>
      </c>
      <c r="E44" s="139">
        <f t="shared" ref="E44:AC44" si="27">SUM(E41:E43)</f>
        <v>0</v>
      </c>
      <c r="F44" s="139">
        <f t="shared" si="27"/>
        <v>7</v>
      </c>
      <c r="G44" s="182">
        <f t="shared" si="27"/>
        <v>6</v>
      </c>
      <c r="H44" s="139">
        <f t="shared" si="27"/>
        <v>0</v>
      </c>
      <c r="I44" s="139">
        <f t="shared" si="27"/>
        <v>0</v>
      </c>
      <c r="J44" s="139">
        <f t="shared" si="27"/>
        <v>6</v>
      </c>
      <c r="K44" s="139">
        <f t="shared" si="27"/>
        <v>5.5</v>
      </c>
      <c r="L44" s="139">
        <f t="shared" si="27"/>
        <v>6</v>
      </c>
      <c r="M44" s="139">
        <f t="shared" si="27"/>
        <v>5.5</v>
      </c>
      <c r="N44" s="139">
        <f t="shared" si="27"/>
        <v>0</v>
      </c>
      <c r="O44" s="139">
        <f t="shared" si="27"/>
        <v>0</v>
      </c>
      <c r="P44" s="139">
        <f t="shared" si="27"/>
        <v>6</v>
      </c>
      <c r="Q44" s="139">
        <f t="shared" si="27"/>
        <v>5.5</v>
      </c>
      <c r="R44" s="139">
        <f t="shared" si="27"/>
        <v>0</v>
      </c>
      <c r="S44" s="139">
        <f t="shared" si="27"/>
        <v>0</v>
      </c>
      <c r="T44" s="139">
        <f t="shared" si="27"/>
        <v>0</v>
      </c>
      <c r="U44" s="139">
        <f t="shared" si="27"/>
        <v>0</v>
      </c>
      <c r="V44" s="139">
        <f t="shared" si="27"/>
        <v>0</v>
      </c>
      <c r="W44" s="139">
        <f t="shared" si="27"/>
        <v>0</v>
      </c>
      <c r="X44" s="139">
        <f t="shared" si="27"/>
        <v>1</v>
      </c>
      <c r="Y44" s="139">
        <f t="shared" si="27"/>
        <v>0.5</v>
      </c>
      <c r="Z44" s="139">
        <f t="shared" si="27"/>
        <v>0</v>
      </c>
      <c r="AA44" s="139">
        <f t="shared" si="27"/>
        <v>0</v>
      </c>
      <c r="AB44" s="139">
        <f t="shared" si="27"/>
        <v>1</v>
      </c>
      <c r="AC44" s="139">
        <f t="shared" si="27"/>
        <v>0.5</v>
      </c>
    </row>
    <row r="45" spans="1:29" ht="13.5" customHeight="1" x14ac:dyDescent="0.2">
      <c r="A45" s="220">
        <v>2</v>
      </c>
      <c r="B45" s="220" t="s">
        <v>50</v>
      </c>
      <c r="C45" s="75" t="s">
        <v>175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f t="shared" ref="L45" si="28">SUM(H45+J45)</f>
        <v>0</v>
      </c>
      <c r="M45" s="134">
        <f t="shared" ref="M45" si="29">SUM(I45+K45)</f>
        <v>0</v>
      </c>
      <c r="N45" s="134">
        <v>0</v>
      </c>
      <c r="O45" s="134">
        <v>0</v>
      </c>
      <c r="P45" s="134">
        <v>0</v>
      </c>
      <c r="Q45" s="134">
        <v>0</v>
      </c>
      <c r="R45" s="134">
        <v>0</v>
      </c>
      <c r="S45" s="134">
        <v>0</v>
      </c>
      <c r="T45" s="134">
        <v>0</v>
      </c>
      <c r="U45" s="134">
        <v>0</v>
      </c>
      <c r="V45" s="135">
        <v>0</v>
      </c>
      <c r="W45" s="135">
        <v>0</v>
      </c>
      <c r="X45" s="136">
        <f>SUM(D45+F45-L45-V45)</f>
        <v>0</v>
      </c>
      <c r="Y45" s="140">
        <f>SUM(E45+G45-M45-W45)</f>
        <v>0</v>
      </c>
      <c r="Z45" s="165">
        <v>0</v>
      </c>
      <c r="AA45" s="165">
        <v>0</v>
      </c>
      <c r="AB45" s="135">
        <v>0</v>
      </c>
      <c r="AC45" s="135">
        <v>0</v>
      </c>
    </row>
    <row r="46" spans="1:29" ht="13.5" customHeight="1" x14ac:dyDescent="0.2">
      <c r="A46" s="220"/>
      <c r="B46" s="220"/>
      <c r="C46" s="75" t="s">
        <v>176</v>
      </c>
      <c r="D46" s="134">
        <v>0</v>
      </c>
      <c r="E46" s="134">
        <v>0</v>
      </c>
      <c r="F46" s="134">
        <v>1</v>
      </c>
      <c r="G46" s="138">
        <v>11.3</v>
      </c>
      <c r="H46" s="134">
        <v>0</v>
      </c>
      <c r="I46" s="134">
        <v>0</v>
      </c>
      <c r="J46" s="134">
        <v>1</v>
      </c>
      <c r="K46" s="138">
        <v>11.3</v>
      </c>
      <c r="L46" s="134">
        <f t="shared" ref="L46:L47" si="30">SUM(H46+J46)</f>
        <v>1</v>
      </c>
      <c r="M46" s="138">
        <f t="shared" ref="M46:M47" si="31">SUM(I46+K46)</f>
        <v>11.3</v>
      </c>
      <c r="N46" s="134">
        <v>0</v>
      </c>
      <c r="O46" s="134">
        <v>0</v>
      </c>
      <c r="P46" s="134">
        <v>0</v>
      </c>
      <c r="Q46" s="134">
        <v>0</v>
      </c>
      <c r="R46" s="134">
        <v>1</v>
      </c>
      <c r="S46" s="134">
        <v>11.3</v>
      </c>
      <c r="T46" s="134">
        <v>0</v>
      </c>
      <c r="U46" s="134">
        <v>0</v>
      </c>
      <c r="V46" s="135">
        <v>0</v>
      </c>
      <c r="W46" s="135">
        <v>0</v>
      </c>
      <c r="X46" s="136">
        <f t="shared" ref="X46:X47" si="32">SUM(D46+F46-L46-V46)</f>
        <v>0</v>
      </c>
      <c r="Y46" s="140">
        <f t="shared" ref="Y46:Y47" si="33">SUM(E46+G46-M46-W46)</f>
        <v>0</v>
      </c>
      <c r="Z46" s="136">
        <v>0</v>
      </c>
      <c r="AA46" s="140">
        <v>0</v>
      </c>
      <c r="AB46" s="135">
        <v>0</v>
      </c>
      <c r="AC46" s="135">
        <v>0</v>
      </c>
    </row>
    <row r="47" spans="1:29" ht="13.5" customHeight="1" x14ac:dyDescent="0.2">
      <c r="A47" s="220"/>
      <c r="B47" s="220"/>
      <c r="C47" s="75" t="s">
        <v>52</v>
      </c>
      <c r="D47" s="134">
        <v>0</v>
      </c>
      <c r="E47" s="134">
        <v>0</v>
      </c>
      <c r="F47" s="134">
        <v>3</v>
      </c>
      <c r="G47" s="134">
        <v>16.3</v>
      </c>
      <c r="H47" s="134">
        <v>0</v>
      </c>
      <c r="I47" s="134">
        <v>0</v>
      </c>
      <c r="J47" s="134">
        <v>2</v>
      </c>
      <c r="K47" s="134">
        <v>7.6</v>
      </c>
      <c r="L47" s="134">
        <f t="shared" si="30"/>
        <v>2</v>
      </c>
      <c r="M47" s="134">
        <f t="shared" si="31"/>
        <v>7.6</v>
      </c>
      <c r="N47" s="134">
        <v>0</v>
      </c>
      <c r="O47" s="134">
        <v>0</v>
      </c>
      <c r="P47" s="134">
        <v>0</v>
      </c>
      <c r="Q47" s="134">
        <v>0</v>
      </c>
      <c r="R47" s="134">
        <v>2</v>
      </c>
      <c r="S47" s="134">
        <v>7.6</v>
      </c>
      <c r="T47" s="134">
        <v>0</v>
      </c>
      <c r="U47" s="134">
        <v>0</v>
      </c>
      <c r="V47" s="135">
        <v>0</v>
      </c>
      <c r="W47" s="135">
        <v>0</v>
      </c>
      <c r="X47" s="136">
        <f t="shared" si="32"/>
        <v>1</v>
      </c>
      <c r="Y47" s="140">
        <f t="shared" si="33"/>
        <v>8.7000000000000011</v>
      </c>
      <c r="Z47" s="136">
        <v>0</v>
      </c>
      <c r="AA47" s="136">
        <v>0</v>
      </c>
      <c r="AB47" s="135">
        <v>1</v>
      </c>
      <c r="AC47" s="135">
        <v>8.6999999999999993</v>
      </c>
    </row>
    <row r="48" spans="1:29" ht="13.5" customHeight="1" x14ac:dyDescent="0.2">
      <c r="A48" s="220"/>
      <c r="B48" s="220"/>
      <c r="C48" s="70" t="s">
        <v>32</v>
      </c>
      <c r="D48" s="139">
        <f>SUM(D45:D47)</f>
        <v>0</v>
      </c>
      <c r="E48" s="139">
        <f t="shared" ref="E48:AC48" si="34">SUM(E45:E47)</f>
        <v>0</v>
      </c>
      <c r="F48" s="139">
        <f t="shared" si="34"/>
        <v>4</v>
      </c>
      <c r="G48" s="139">
        <f t="shared" si="34"/>
        <v>27.6</v>
      </c>
      <c r="H48" s="139">
        <f t="shared" si="34"/>
        <v>0</v>
      </c>
      <c r="I48" s="139">
        <f t="shared" si="34"/>
        <v>0</v>
      </c>
      <c r="J48" s="139">
        <f t="shared" si="34"/>
        <v>3</v>
      </c>
      <c r="K48" s="139">
        <f t="shared" si="34"/>
        <v>18.899999999999999</v>
      </c>
      <c r="L48" s="139">
        <f t="shared" si="34"/>
        <v>3</v>
      </c>
      <c r="M48" s="139">
        <f t="shared" si="34"/>
        <v>18.899999999999999</v>
      </c>
      <c r="N48" s="139">
        <f t="shared" si="34"/>
        <v>0</v>
      </c>
      <c r="O48" s="139">
        <f t="shared" si="34"/>
        <v>0</v>
      </c>
      <c r="P48" s="139">
        <f t="shared" si="34"/>
        <v>0</v>
      </c>
      <c r="Q48" s="139">
        <f t="shared" si="34"/>
        <v>0</v>
      </c>
      <c r="R48" s="139">
        <f t="shared" si="34"/>
        <v>3</v>
      </c>
      <c r="S48" s="139">
        <f t="shared" si="34"/>
        <v>18.899999999999999</v>
      </c>
      <c r="T48" s="139">
        <f t="shared" si="34"/>
        <v>0</v>
      </c>
      <c r="U48" s="139">
        <f t="shared" si="34"/>
        <v>0</v>
      </c>
      <c r="V48" s="139">
        <f t="shared" si="34"/>
        <v>0</v>
      </c>
      <c r="W48" s="139">
        <f t="shared" si="34"/>
        <v>0</v>
      </c>
      <c r="X48" s="139">
        <f t="shared" si="34"/>
        <v>1</v>
      </c>
      <c r="Y48" s="139">
        <f t="shared" si="34"/>
        <v>8.7000000000000011</v>
      </c>
      <c r="Z48" s="139">
        <f t="shared" si="34"/>
        <v>0</v>
      </c>
      <c r="AA48" s="139">
        <f t="shared" si="34"/>
        <v>0</v>
      </c>
      <c r="AB48" s="139">
        <f t="shared" si="34"/>
        <v>1</v>
      </c>
      <c r="AC48" s="139">
        <f t="shared" si="34"/>
        <v>8.6999999999999993</v>
      </c>
    </row>
    <row r="49" spans="1:29" ht="13.5" customHeight="1" x14ac:dyDescent="0.2">
      <c r="A49" s="220">
        <v>3</v>
      </c>
      <c r="B49" s="220" t="s">
        <v>51</v>
      </c>
      <c r="C49" s="75" t="s">
        <v>175</v>
      </c>
      <c r="D49" s="134">
        <v>0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f t="shared" ref="L49" si="35">SUM(H49+J49)</f>
        <v>0</v>
      </c>
      <c r="M49" s="134">
        <f t="shared" ref="M49" si="36">SUM(I49+K49)</f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0</v>
      </c>
      <c r="U49" s="134">
        <v>0</v>
      </c>
      <c r="V49" s="135">
        <v>0</v>
      </c>
      <c r="W49" s="135">
        <v>0</v>
      </c>
      <c r="X49" s="136">
        <f t="shared" ref="X49" si="37">SUM(D49+F49-L49-V49)</f>
        <v>0</v>
      </c>
      <c r="Y49" s="140">
        <f t="shared" ref="Y49" si="38">SUM(E49+G49-M49-W49)</f>
        <v>0</v>
      </c>
      <c r="Z49" s="165">
        <v>0</v>
      </c>
      <c r="AA49" s="165">
        <v>0</v>
      </c>
      <c r="AB49" s="135">
        <v>0</v>
      </c>
      <c r="AC49" s="135">
        <v>0</v>
      </c>
    </row>
    <row r="50" spans="1:29" ht="13.5" customHeight="1" x14ac:dyDescent="0.2">
      <c r="A50" s="227"/>
      <c r="B50" s="220"/>
      <c r="C50" s="75" t="s">
        <v>176</v>
      </c>
      <c r="D50" s="134">
        <v>0</v>
      </c>
      <c r="E50" s="134">
        <v>0</v>
      </c>
      <c r="F50" s="134">
        <v>27</v>
      </c>
      <c r="G50" s="134">
        <v>14.2</v>
      </c>
      <c r="H50" s="134">
        <v>0</v>
      </c>
      <c r="I50" s="134">
        <v>0</v>
      </c>
      <c r="J50" s="134">
        <v>26</v>
      </c>
      <c r="K50" s="134">
        <v>14.2</v>
      </c>
      <c r="L50" s="134">
        <f t="shared" ref="L50:L51" si="39">SUM(H50+J50)</f>
        <v>26</v>
      </c>
      <c r="M50" s="134">
        <f t="shared" ref="M50:M51" si="40">SUM(I50+K50)</f>
        <v>14.2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0</v>
      </c>
      <c r="U50" s="134">
        <v>0</v>
      </c>
      <c r="V50" s="135">
        <v>0</v>
      </c>
      <c r="W50" s="135">
        <v>0</v>
      </c>
      <c r="X50" s="136">
        <f t="shared" ref="X50:X51" si="41">SUM(D50+F50-L50-V50)</f>
        <v>1</v>
      </c>
      <c r="Y50" s="140">
        <f t="shared" ref="Y50:Y51" si="42">SUM(E50+G50-M50-W50)</f>
        <v>0</v>
      </c>
      <c r="Z50" s="167">
        <v>0</v>
      </c>
      <c r="AA50" s="167">
        <v>0</v>
      </c>
      <c r="AB50" s="135">
        <v>1</v>
      </c>
      <c r="AC50" s="135">
        <v>0</v>
      </c>
    </row>
    <row r="51" spans="1:29" ht="13.5" customHeight="1" x14ac:dyDescent="0.2">
      <c r="A51" s="227"/>
      <c r="B51" s="220"/>
      <c r="C51" s="75" t="s">
        <v>52</v>
      </c>
      <c r="D51" s="134">
        <v>0</v>
      </c>
      <c r="E51" s="134">
        <v>0</v>
      </c>
      <c r="F51" s="134">
        <v>15</v>
      </c>
      <c r="G51" s="138">
        <v>221.2</v>
      </c>
      <c r="H51" s="134">
        <v>0</v>
      </c>
      <c r="I51" s="134">
        <v>0</v>
      </c>
      <c r="J51" s="134">
        <v>13</v>
      </c>
      <c r="K51" s="134">
        <v>218.5</v>
      </c>
      <c r="L51" s="134">
        <f t="shared" si="39"/>
        <v>13</v>
      </c>
      <c r="M51" s="134">
        <f t="shared" si="40"/>
        <v>218.5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5">
        <v>0</v>
      </c>
      <c r="W51" s="135">
        <v>0</v>
      </c>
      <c r="X51" s="136">
        <f t="shared" si="41"/>
        <v>2</v>
      </c>
      <c r="Y51" s="140">
        <f t="shared" si="42"/>
        <v>2.6999999999999886</v>
      </c>
      <c r="Z51" s="136">
        <v>0</v>
      </c>
      <c r="AA51" s="140">
        <v>0</v>
      </c>
      <c r="AB51" s="135">
        <v>2</v>
      </c>
      <c r="AC51" s="135">
        <v>2.7</v>
      </c>
    </row>
    <row r="52" spans="1:29" ht="13.5" customHeight="1" x14ac:dyDescent="0.2">
      <c r="A52" s="227"/>
      <c r="B52" s="220"/>
      <c r="C52" s="70" t="s">
        <v>32</v>
      </c>
      <c r="D52" s="139">
        <f>SUM(D49:D51)</f>
        <v>0</v>
      </c>
      <c r="E52" s="139">
        <f t="shared" ref="E52:AC52" si="43">SUM(E49:E51)</f>
        <v>0</v>
      </c>
      <c r="F52" s="139">
        <f t="shared" si="43"/>
        <v>42</v>
      </c>
      <c r="G52" s="139">
        <f t="shared" si="43"/>
        <v>235.39999999999998</v>
      </c>
      <c r="H52" s="139">
        <f t="shared" si="43"/>
        <v>0</v>
      </c>
      <c r="I52" s="139">
        <f t="shared" si="43"/>
        <v>0</v>
      </c>
      <c r="J52" s="139">
        <f t="shared" si="43"/>
        <v>39</v>
      </c>
      <c r="K52" s="139">
        <f t="shared" si="43"/>
        <v>232.7</v>
      </c>
      <c r="L52" s="139">
        <f t="shared" si="43"/>
        <v>39</v>
      </c>
      <c r="M52" s="139">
        <f t="shared" si="43"/>
        <v>232.7</v>
      </c>
      <c r="N52" s="139">
        <f t="shared" si="43"/>
        <v>0</v>
      </c>
      <c r="O52" s="139">
        <f t="shared" si="43"/>
        <v>0</v>
      </c>
      <c r="P52" s="139">
        <f t="shared" si="43"/>
        <v>0</v>
      </c>
      <c r="Q52" s="139">
        <f t="shared" si="43"/>
        <v>0</v>
      </c>
      <c r="R52" s="139">
        <f t="shared" si="43"/>
        <v>0</v>
      </c>
      <c r="S52" s="139">
        <f t="shared" si="43"/>
        <v>0</v>
      </c>
      <c r="T52" s="139">
        <f t="shared" si="43"/>
        <v>0</v>
      </c>
      <c r="U52" s="139">
        <f t="shared" si="43"/>
        <v>0</v>
      </c>
      <c r="V52" s="139">
        <f t="shared" si="43"/>
        <v>0</v>
      </c>
      <c r="W52" s="139">
        <f t="shared" si="43"/>
        <v>0</v>
      </c>
      <c r="X52" s="139">
        <f t="shared" si="43"/>
        <v>3</v>
      </c>
      <c r="Y52" s="139">
        <f t="shared" si="43"/>
        <v>2.6999999999999886</v>
      </c>
      <c r="Z52" s="139">
        <f t="shared" si="43"/>
        <v>0</v>
      </c>
      <c r="AA52" s="139">
        <f t="shared" si="43"/>
        <v>0</v>
      </c>
      <c r="AB52" s="139">
        <f t="shared" si="43"/>
        <v>3</v>
      </c>
      <c r="AC52" s="139">
        <f t="shared" si="43"/>
        <v>2.7</v>
      </c>
    </row>
    <row r="53" spans="1:29" ht="16.5" customHeight="1" x14ac:dyDescent="0.2">
      <c r="A53" s="228" t="s">
        <v>3</v>
      </c>
      <c r="B53" s="228"/>
      <c r="C53" s="228"/>
      <c r="D53" s="142">
        <f>SUM(D59+D65+D71)</f>
        <v>0</v>
      </c>
      <c r="E53" s="142">
        <f t="shared" ref="E53:AC53" si="44">SUM(E59+E65+E71)</f>
        <v>0</v>
      </c>
      <c r="F53" s="142">
        <f t="shared" si="44"/>
        <v>193</v>
      </c>
      <c r="G53" s="142">
        <f t="shared" si="44"/>
        <v>1837.3999999999999</v>
      </c>
      <c r="H53" s="142">
        <f t="shared" si="44"/>
        <v>0</v>
      </c>
      <c r="I53" s="142">
        <f t="shared" si="44"/>
        <v>0</v>
      </c>
      <c r="J53" s="142">
        <f t="shared" si="44"/>
        <v>187</v>
      </c>
      <c r="K53" s="142">
        <f t="shared" si="44"/>
        <v>1655.6</v>
      </c>
      <c r="L53" s="142">
        <f t="shared" si="44"/>
        <v>187</v>
      </c>
      <c r="M53" s="142">
        <f t="shared" si="44"/>
        <v>1655.6</v>
      </c>
      <c r="N53" s="142">
        <f t="shared" si="44"/>
        <v>0</v>
      </c>
      <c r="O53" s="142">
        <f t="shared" si="44"/>
        <v>0</v>
      </c>
      <c r="P53" s="142">
        <f t="shared" si="44"/>
        <v>8</v>
      </c>
      <c r="Q53" s="142">
        <f t="shared" si="44"/>
        <v>5.8</v>
      </c>
      <c r="R53" s="142">
        <f t="shared" si="44"/>
        <v>53</v>
      </c>
      <c r="S53" s="142">
        <f t="shared" si="44"/>
        <v>599.49999999999989</v>
      </c>
      <c r="T53" s="142">
        <f t="shared" si="44"/>
        <v>0</v>
      </c>
      <c r="U53" s="142">
        <f t="shared" si="44"/>
        <v>0</v>
      </c>
      <c r="V53" s="142">
        <f t="shared" si="44"/>
        <v>0</v>
      </c>
      <c r="W53" s="142">
        <f t="shared" si="44"/>
        <v>0</v>
      </c>
      <c r="X53" s="142">
        <f t="shared" si="44"/>
        <v>6</v>
      </c>
      <c r="Y53" s="142">
        <f t="shared" si="44"/>
        <v>181.80000000000007</v>
      </c>
      <c r="Z53" s="142">
        <f t="shared" si="44"/>
        <v>0</v>
      </c>
      <c r="AA53" s="142">
        <f t="shared" si="44"/>
        <v>0</v>
      </c>
      <c r="AB53" s="142">
        <f t="shared" si="44"/>
        <v>6</v>
      </c>
      <c r="AC53" s="142">
        <f t="shared" si="44"/>
        <v>181.79999999999998</v>
      </c>
    </row>
    <row r="54" spans="1:29" ht="14.25" customHeight="1" x14ac:dyDescent="0.2">
      <c r="A54" s="220">
        <v>1</v>
      </c>
      <c r="B54" s="220" t="s">
        <v>49</v>
      </c>
      <c r="C54" s="75" t="s">
        <v>173</v>
      </c>
      <c r="D54" s="44">
        <f>SUM(D22)</f>
        <v>0</v>
      </c>
      <c r="E54" s="121">
        <f t="shared" ref="E54:AC54" si="45">SUM(E22)</f>
        <v>0</v>
      </c>
      <c r="F54" s="121">
        <f t="shared" si="45"/>
        <v>0</v>
      </c>
      <c r="G54" s="121">
        <f t="shared" si="45"/>
        <v>0</v>
      </c>
      <c r="H54" s="121">
        <f t="shared" si="45"/>
        <v>0</v>
      </c>
      <c r="I54" s="121">
        <f t="shared" si="45"/>
        <v>0</v>
      </c>
      <c r="J54" s="121">
        <f t="shared" si="45"/>
        <v>0</v>
      </c>
      <c r="K54" s="121">
        <f t="shared" si="45"/>
        <v>0</v>
      </c>
      <c r="L54" s="121">
        <f t="shared" si="45"/>
        <v>0</v>
      </c>
      <c r="M54" s="121">
        <f t="shared" si="45"/>
        <v>0</v>
      </c>
      <c r="N54" s="121">
        <f t="shared" si="45"/>
        <v>0</v>
      </c>
      <c r="O54" s="121">
        <f t="shared" si="45"/>
        <v>0</v>
      </c>
      <c r="P54" s="121">
        <f t="shared" si="45"/>
        <v>0</v>
      </c>
      <c r="Q54" s="121">
        <f t="shared" si="45"/>
        <v>0</v>
      </c>
      <c r="R54" s="121">
        <f t="shared" si="45"/>
        <v>0</v>
      </c>
      <c r="S54" s="121">
        <f t="shared" si="45"/>
        <v>0</v>
      </c>
      <c r="T54" s="121">
        <f t="shared" si="45"/>
        <v>0</v>
      </c>
      <c r="U54" s="121">
        <f t="shared" si="45"/>
        <v>0</v>
      </c>
      <c r="V54" s="121">
        <f t="shared" si="45"/>
        <v>0</v>
      </c>
      <c r="W54" s="121">
        <f t="shared" si="45"/>
        <v>0</v>
      </c>
      <c r="X54" s="121">
        <f t="shared" si="45"/>
        <v>0</v>
      </c>
      <c r="Y54" s="121">
        <f t="shared" si="45"/>
        <v>0</v>
      </c>
      <c r="Z54" s="108">
        <f t="shared" si="45"/>
        <v>0</v>
      </c>
      <c r="AA54" s="108">
        <f t="shared" si="45"/>
        <v>0</v>
      </c>
      <c r="AB54" s="121">
        <f t="shared" si="45"/>
        <v>0</v>
      </c>
      <c r="AC54" s="121">
        <f t="shared" si="45"/>
        <v>0</v>
      </c>
    </row>
    <row r="55" spans="1:29" ht="14.25" customHeight="1" x14ac:dyDescent="0.2">
      <c r="A55" s="220"/>
      <c r="B55" s="220"/>
      <c r="C55" s="75" t="s">
        <v>174</v>
      </c>
      <c r="D55" s="44">
        <f>SUM(D23)</f>
        <v>0</v>
      </c>
      <c r="E55" s="121">
        <f t="shared" ref="E55:AC55" si="46">SUM(E23)</f>
        <v>0</v>
      </c>
      <c r="F55" s="121">
        <f t="shared" si="46"/>
        <v>0</v>
      </c>
      <c r="G55" s="121">
        <f t="shared" si="46"/>
        <v>0</v>
      </c>
      <c r="H55" s="121">
        <f t="shared" si="46"/>
        <v>0</v>
      </c>
      <c r="I55" s="121">
        <f t="shared" si="46"/>
        <v>0</v>
      </c>
      <c r="J55" s="121">
        <f t="shared" si="46"/>
        <v>0</v>
      </c>
      <c r="K55" s="121">
        <f t="shared" si="46"/>
        <v>0</v>
      </c>
      <c r="L55" s="121">
        <f t="shared" si="46"/>
        <v>0</v>
      </c>
      <c r="M55" s="121">
        <f t="shared" si="46"/>
        <v>0</v>
      </c>
      <c r="N55" s="121">
        <f t="shared" si="46"/>
        <v>0</v>
      </c>
      <c r="O55" s="121">
        <f t="shared" si="46"/>
        <v>0</v>
      </c>
      <c r="P55" s="121">
        <f t="shared" si="46"/>
        <v>0</v>
      </c>
      <c r="Q55" s="121">
        <f t="shared" si="46"/>
        <v>0</v>
      </c>
      <c r="R55" s="121">
        <f t="shared" si="46"/>
        <v>0</v>
      </c>
      <c r="S55" s="121">
        <f t="shared" si="46"/>
        <v>0</v>
      </c>
      <c r="T55" s="121">
        <f t="shared" si="46"/>
        <v>0</v>
      </c>
      <c r="U55" s="121">
        <f t="shared" si="46"/>
        <v>0</v>
      </c>
      <c r="V55" s="121">
        <f t="shared" si="46"/>
        <v>0</v>
      </c>
      <c r="W55" s="121">
        <f t="shared" si="46"/>
        <v>0</v>
      </c>
      <c r="X55" s="121">
        <f t="shared" si="46"/>
        <v>0</v>
      </c>
      <c r="Y55" s="121">
        <f t="shared" si="46"/>
        <v>0</v>
      </c>
      <c r="Z55" s="108">
        <f t="shared" si="46"/>
        <v>0</v>
      </c>
      <c r="AA55" s="108">
        <f t="shared" si="46"/>
        <v>0</v>
      </c>
      <c r="AB55" s="121">
        <f t="shared" si="46"/>
        <v>0</v>
      </c>
      <c r="AC55" s="121">
        <f t="shared" si="46"/>
        <v>0</v>
      </c>
    </row>
    <row r="56" spans="1:29" ht="14.25" customHeight="1" x14ac:dyDescent="0.2">
      <c r="A56" s="220"/>
      <c r="B56" s="220"/>
      <c r="C56" s="75" t="s">
        <v>175</v>
      </c>
      <c r="D56" s="44">
        <f>SUM(D41)</f>
        <v>0</v>
      </c>
      <c r="E56" s="121">
        <f t="shared" ref="E56:AC56" si="47">SUM(E41)</f>
        <v>0</v>
      </c>
      <c r="F56" s="121">
        <f t="shared" si="47"/>
        <v>0</v>
      </c>
      <c r="G56" s="121">
        <f t="shared" si="47"/>
        <v>0</v>
      </c>
      <c r="H56" s="121">
        <f t="shared" si="47"/>
        <v>0</v>
      </c>
      <c r="I56" s="121">
        <f t="shared" si="47"/>
        <v>0</v>
      </c>
      <c r="J56" s="121">
        <f t="shared" si="47"/>
        <v>0</v>
      </c>
      <c r="K56" s="121">
        <f t="shared" si="47"/>
        <v>0</v>
      </c>
      <c r="L56" s="121">
        <f t="shared" si="47"/>
        <v>0</v>
      </c>
      <c r="M56" s="121">
        <f t="shared" si="47"/>
        <v>0</v>
      </c>
      <c r="N56" s="121">
        <f t="shared" si="47"/>
        <v>0</v>
      </c>
      <c r="O56" s="121">
        <f t="shared" si="47"/>
        <v>0</v>
      </c>
      <c r="P56" s="121">
        <f t="shared" si="47"/>
        <v>0</v>
      </c>
      <c r="Q56" s="121">
        <f t="shared" si="47"/>
        <v>0</v>
      </c>
      <c r="R56" s="121">
        <f t="shared" si="47"/>
        <v>0</v>
      </c>
      <c r="S56" s="121">
        <f t="shared" si="47"/>
        <v>0</v>
      </c>
      <c r="T56" s="121">
        <f t="shared" si="47"/>
        <v>0</v>
      </c>
      <c r="U56" s="121">
        <f t="shared" si="47"/>
        <v>0</v>
      </c>
      <c r="V56" s="121">
        <f t="shared" si="47"/>
        <v>0</v>
      </c>
      <c r="W56" s="121">
        <f t="shared" si="47"/>
        <v>0</v>
      </c>
      <c r="X56" s="121">
        <f t="shared" si="47"/>
        <v>0</v>
      </c>
      <c r="Y56" s="121">
        <f t="shared" si="47"/>
        <v>0</v>
      </c>
      <c r="Z56" s="108">
        <f t="shared" si="47"/>
        <v>0</v>
      </c>
      <c r="AA56" s="108">
        <f t="shared" si="47"/>
        <v>0</v>
      </c>
      <c r="AB56" s="121">
        <f t="shared" si="47"/>
        <v>0</v>
      </c>
      <c r="AC56" s="121">
        <f t="shared" si="47"/>
        <v>0</v>
      </c>
    </row>
    <row r="57" spans="1:29" ht="14.25" customHeight="1" x14ac:dyDescent="0.2">
      <c r="A57" s="220"/>
      <c r="B57" s="220"/>
      <c r="C57" s="75" t="s">
        <v>176</v>
      </c>
      <c r="D57" s="155">
        <f>SUM(D25+D42)</f>
        <v>0</v>
      </c>
      <c r="E57" s="155">
        <f t="shared" ref="E57:AC57" si="48">SUM(E25+E42)</f>
        <v>0</v>
      </c>
      <c r="F57" s="164">
        <f t="shared" si="48"/>
        <v>7</v>
      </c>
      <c r="G57" s="164">
        <f t="shared" si="48"/>
        <v>1.2</v>
      </c>
      <c r="H57" s="121">
        <f t="shared" si="48"/>
        <v>0</v>
      </c>
      <c r="I57" s="121">
        <f t="shared" si="48"/>
        <v>0</v>
      </c>
      <c r="J57" s="121">
        <f t="shared" si="48"/>
        <v>6</v>
      </c>
      <c r="K57" s="121">
        <f t="shared" si="48"/>
        <v>0.7</v>
      </c>
      <c r="L57" s="121">
        <f t="shared" si="48"/>
        <v>6</v>
      </c>
      <c r="M57" s="121">
        <f t="shared" si="48"/>
        <v>0.7</v>
      </c>
      <c r="N57" s="121">
        <f t="shared" si="48"/>
        <v>0</v>
      </c>
      <c r="O57" s="121">
        <f t="shared" si="48"/>
        <v>0</v>
      </c>
      <c r="P57" s="121">
        <f t="shared" si="48"/>
        <v>6</v>
      </c>
      <c r="Q57" s="121">
        <f t="shared" si="48"/>
        <v>0.7</v>
      </c>
      <c r="R57" s="121">
        <f t="shared" si="48"/>
        <v>0</v>
      </c>
      <c r="S57" s="121">
        <f t="shared" si="48"/>
        <v>0</v>
      </c>
      <c r="T57" s="121">
        <f t="shared" si="48"/>
        <v>0</v>
      </c>
      <c r="U57" s="121">
        <f t="shared" si="48"/>
        <v>0</v>
      </c>
      <c r="V57" s="121">
        <f t="shared" si="48"/>
        <v>0</v>
      </c>
      <c r="W57" s="121">
        <f t="shared" si="48"/>
        <v>0</v>
      </c>
      <c r="X57" s="121">
        <f t="shared" si="48"/>
        <v>1</v>
      </c>
      <c r="Y57" s="121">
        <f t="shared" si="48"/>
        <v>0.5</v>
      </c>
      <c r="Z57" s="108">
        <f t="shared" si="48"/>
        <v>0</v>
      </c>
      <c r="AA57" s="108">
        <f t="shared" si="48"/>
        <v>0</v>
      </c>
      <c r="AB57" s="121">
        <f t="shared" si="48"/>
        <v>1</v>
      </c>
      <c r="AC57" s="121">
        <f t="shared" si="48"/>
        <v>0.5</v>
      </c>
    </row>
    <row r="58" spans="1:29" ht="14.25" customHeight="1" x14ac:dyDescent="0.2">
      <c r="A58" s="220"/>
      <c r="B58" s="220"/>
      <c r="C58" s="75" t="s">
        <v>52</v>
      </c>
      <c r="D58" s="76">
        <f>SUM(D26+D43)</f>
        <v>0</v>
      </c>
      <c r="E58" s="121">
        <f t="shared" ref="E58:AC58" si="49">SUM(E26+E43)</f>
        <v>0</v>
      </c>
      <c r="F58" s="164">
        <f t="shared" si="49"/>
        <v>2</v>
      </c>
      <c r="G58" s="164">
        <f t="shared" si="49"/>
        <v>5.0999999999999996</v>
      </c>
      <c r="H58" s="121">
        <f t="shared" si="49"/>
        <v>0</v>
      </c>
      <c r="I58" s="121">
        <f t="shared" si="49"/>
        <v>0</v>
      </c>
      <c r="J58" s="121">
        <f t="shared" si="49"/>
        <v>2</v>
      </c>
      <c r="K58" s="121">
        <f t="shared" si="49"/>
        <v>5.0999999999999996</v>
      </c>
      <c r="L58" s="121">
        <f t="shared" si="49"/>
        <v>2</v>
      </c>
      <c r="M58" s="121">
        <f t="shared" si="49"/>
        <v>5.0999999999999996</v>
      </c>
      <c r="N58" s="121">
        <f t="shared" si="49"/>
        <v>0</v>
      </c>
      <c r="O58" s="121">
        <f t="shared" si="49"/>
        <v>0</v>
      </c>
      <c r="P58" s="121">
        <f t="shared" si="49"/>
        <v>2</v>
      </c>
      <c r="Q58" s="121">
        <f t="shared" si="49"/>
        <v>5.0999999999999996</v>
      </c>
      <c r="R58" s="121">
        <f t="shared" si="49"/>
        <v>0</v>
      </c>
      <c r="S58" s="121">
        <f t="shared" si="49"/>
        <v>0</v>
      </c>
      <c r="T58" s="121">
        <f t="shared" si="49"/>
        <v>0</v>
      </c>
      <c r="U58" s="121">
        <f t="shared" si="49"/>
        <v>0</v>
      </c>
      <c r="V58" s="121">
        <f t="shared" si="49"/>
        <v>0</v>
      </c>
      <c r="W58" s="121">
        <f t="shared" si="49"/>
        <v>0</v>
      </c>
      <c r="X58" s="121">
        <f t="shared" si="49"/>
        <v>0</v>
      </c>
      <c r="Y58" s="121">
        <f t="shared" si="49"/>
        <v>0</v>
      </c>
      <c r="Z58" s="108">
        <f t="shared" si="49"/>
        <v>0</v>
      </c>
      <c r="AA58" s="108">
        <f t="shared" si="49"/>
        <v>0</v>
      </c>
      <c r="AB58" s="121">
        <f t="shared" si="49"/>
        <v>0</v>
      </c>
      <c r="AC58" s="121">
        <f t="shared" si="49"/>
        <v>0</v>
      </c>
    </row>
    <row r="59" spans="1:29" ht="14.25" customHeight="1" x14ac:dyDescent="0.2">
      <c r="A59" s="220"/>
      <c r="B59" s="220"/>
      <c r="C59" s="141" t="s">
        <v>32</v>
      </c>
      <c r="D59" s="139">
        <f>SUM(D54:D58)</f>
        <v>0</v>
      </c>
      <c r="E59" s="139">
        <f t="shared" ref="E59:AC59" si="50">SUM(E54:E58)</f>
        <v>0</v>
      </c>
      <c r="F59" s="139">
        <f t="shared" si="50"/>
        <v>9</v>
      </c>
      <c r="G59" s="139">
        <f t="shared" si="50"/>
        <v>6.3</v>
      </c>
      <c r="H59" s="139">
        <f t="shared" si="50"/>
        <v>0</v>
      </c>
      <c r="I59" s="139">
        <f t="shared" si="50"/>
        <v>0</v>
      </c>
      <c r="J59" s="139">
        <f t="shared" si="50"/>
        <v>8</v>
      </c>
      <c r="K59" s="139">
        <f t="shared" si="50"/>
        <v>5.8</v>
      </c>
      <c r="L59" s="139">
        <f t="shared" si="50"/>
        <v>8</v>
      </c>
      <c r="M59" s="139">
        <f t="shared" si="50"/>
        <v>5.8</v>
      </c>
      <c r="N59" s="139">
        <f t="shared" si="50"/>
        <v>0</v>
      </c>
      <c r="O59" s="139">
        <f t="shared" si="50"/>
        <v>0</v>
      </c>
      <c r="P59" s="139">
        <f t="shared" si="50"/>
        <v>8</v>
      </c>
      <c r="Q59" s="139">
        <f t="shared" si="50"/>
        <v>5.8</v>
      </c>
      <c r="R59" s="139">
        <f t="shared" si="50"/>
        <v>0</v>
      </c>
      <c r="S59" s="139">
        <f t="shared" si="50"/>
        <v>0</v>
      </c>
      <c r="T59" s="139">
        <f t="shared" si="50"/>
        <v>0</v>
      </c>
      <c r="U59" s="139">
        <f t="shared" si="50"/>
        <v>0</v>
      </c>
      <c r="V59" s="139">
        <f t="shared" si="50"/>
        <v>0</v>
      </c>
      <c r="W59" s="139">
        <f t="shared" si="50"/>
        <v>0</v>
      </c>
      <c r="X59" s="139">
        <f t="shared" si="50"/>
        <v>1</v>
      </c>
      <c r="Y59" s="139">
        <f t="shared" si="50"/>
        <v>0.5</v>
      </c>
      <c r="Z59" s="139">
        <f t="shared" si="50"/>
        <v>0</v>
      </c>
      <c r="AA59" s="139">
        <f t="shared" si="50"/>
        <v>0</v>
      </c>
      <c r="AB59" s="139">
        <f t="shared" si="50"/>
        <v>1</v>
      </c>
      <c r="AC59" s="139">
        <f t="shared" si="50"/>
        <v>0.5</v>
      </c>
    </row>
    <row r="60" spans="1:29" ht="13.5" customHeight="1" x14ac:dyDescent="0.2">
      <c r="A60" s="220">
        <v>2</v>
      </c>
      <c r="B60" s="220" t="s">
        <v>50</v>
      </c>
      <c r="C60" s="75" t="s">
        <v>173</v>
      </c>
      <c r="D60" s="108">
        <f>SUM(D28)</f>
        <v>0</v>
      </c>
      <c r="E60" s="108">
        <f t="shared" ref="E60:AC60" si="51">SUM(E28)</f>
        <v>0</v>
      </c>
      <c r="F60" s="108">
        <f t="shared" si="51"/>
        <v>0</v>
      </c>
      <c r="G60" s="108">
        <f t="shared" si="51"/>
        <v>0</v>
      </c>
      <c r="H60" s="108">
        <f t="shared" si="51"/>
        <v>0</v>
      </c>
      <c r="I60" s="108">
        <f t="shared" si="51"/>
        <v>0</v>
      </c>
      <c r="J60" s="108">
        <f t="shared" si="51"/>
        <v>0</v>
      </c>
      <c r="K60" s="108">
        <f t="shared" si="51"/>
        <v>0</v>
      </c>
      <c r="L60" s="108">
        <f t="shared" si="51"/>
        <v>0</v>
      </c>
      <c r="M60" s="108">
        <f t="shared" si="51"/>
        <v>0</v>
      </c>
      <c r="N60" s="108">
        <f t="shared" si="51"/>
        <v>0</v>
      </c>
      <c r="O60" s="108">
        <f t="shared" si="51"/>
        <v>0</v>
      </c>
      <c r="P60" s="108">
        <f t="shared" si="51"/>
        <v>0</v>
      </c>
      <c r="Q60" s="108">
        <f t="shared" si="51"/>
        <v>0</v>
      </c>
      <c r="R60" s="108">
        <f t="shared" si="51"/>
        <v>0</v>
      </c>
      <c r="S60" s="108">
        <f t="shared" si="51"/>
        <v>0</v>
      </c>
      <c r="T60" s="108">
        <f t="shared" si="51"/>
        <v>0</v>
      </c>
      <c r="U60" s="108">
        <f t="shared" si="51"/>
        <v>0</v>
      </c>
      <c r="V60" s="108">
        <f t="shared" si="51"/>
        <v>0</v>
      </c>
      <c r="W60" s="108">
        <f t="shared" si="51"/>
        <v>0</v>
      </c>
      <c r="X60" s="108">
        <f t="shared" si="51"/>
        <v>0</v>
      </c>
      <c r="Y60" s="108">
        <f t="shared" si="51"/>
        <v>0</v>
      </c>
      <c r="Z60" s="108">
        <f t="shared" si="51"/>
        <v>0</v>
      </c>
      <c r="AA60" s="108">
        <f t="shared" si="51"/>
        <v>0</v>
      </c>
      <c r="AB60" s="108">
        <f t="shared" si="51"/>
        <v>0</v>
      </c>
      <c r="AC60" s="108">
        <f t="shared" si="51"/>
        <v>0</v>
      </c>
    </row>
    <row r="61" spans="1:29" ht="13.5" customHeight="1" x14ac:dyDescent="0.2">
      <c r="A61" s="220"/>
      <c r="B61" s="220"/>
      <c r="C61" s="75" t="s">
        <v>174</v>
      </c>
      <c r="D61" s="44">
        <f>SUM(D29)</f>
        <v>0</v>
      </c>
      <c r="E61" s="121">
        <f t="shared" ref="E61:AC61" si="52">SUM(E29)</f>
        <v>0</v>
      </c>
      <c r="F61" s="121">
        <f t="shared" si="52"/>
        <v>0</v>
      </c>
      <c r="G61" s="121">
        <f t="shared" si="52"/>
        <v>0</v>
      </c>
      <c r="H61" s="121">
        <f t="shared" si="52"/>
        <v>0</v>
      </c>
      <c r="I61" s="121">
        <f t="shared" si="52"/>
        <v>0</v>
      </c>
      <c r="J61" s="121">
        <f t="shared" si="52"/>
        <v>0</v>
      </c>
      <c r="K61" s="121">
        <f t="shared" si="52"/>
        <v>0</v>
      </c>
      <c r="L61" s="121">
        <f t="shared" si="52"/>
        <v>0</v>
      </c>
      <c r="M61" s="121">
        <f t="shared" si="52"/>
        <v>0</v>
      </c>
      <c r="N61" s="121">
        <f t="shared" si="52"/>
        <v>0</v>
      </c>
      <c r="O61" s="121">
        <f t="shared" si="52"/>
        <v>0</v>
      </c>
      <c r="P61" s="121">
        <f t="shared" si="52"/>
        <v>0</v>
      </c>
      <c r="Q61" s="121">
        <f t="shared" si="52"/>
        <v>0</v>
      </c>
      <c r="R61" s="121">
        <f t="shared" si="52"/>
        <v>0</v>
      </c>
      <c r="S61" s="121">
        <f t="shared" si="52"/>
        <v>0</v>
      </c>
      <c r="T61" s="121">
        <f t="shared" si="52"/>
        <v>0</v>
      </c>
      <c r="U61" s="121">
        <f t="shared" si="52"/>
        <v>0</v>
      </c>
      <c r="V61" s="121">
        <f t="shared" si="52"/>
        <v>0</v>
      </c>
      <c r="W61" s="121">
        <f t="shared" si="52"/>
        <v>0</v>
      </c>
      <c r="X61" s="121">
        <f t="shared" si="52"/>
        <v>0</v>
      </c>
      <c r="Y61" s="121">
        <f t="shared" si="52"/>
        <v>0</v>
      </c>
      <c r="Z61" s="108">
        <f t="shared" si="52"/>
        <v>0</v>
      </c>
      <c r="AA61" s="108">
        <f t="shared" si="52"/>
        <v>0</v>
      </c>
      <c r="AB61" s="121">
        <f t="shared" si="52"/>
        <v>0</v>
      </c>
      <c r="AC61" s="121">
        <f t="shared" si="52"/>
        <v>0</v>
      </c>
    </row>
    <row r="62" spans="1:29" ht="13.5" customHeight="1" x14ac:dyDescent="0.2">
      <c r="A62" s="220"/>
      <c r="B62" s="220"/>
      <c r="C62" s="75" t="s">
        <v>175</v>
      </c>
      <c r="D62" s="44">
        <f>SUM(D30+D45)</f>
        <v>0</v>
      </c>
      <c r="E62" s="121">
        <f t="shared" ref="E62:AC62" si="53">SUM(E30+E45)</f>
        <v>0</v>
      </c>
      <c r="F62" s="121">
        <f t="shared" si="53"/>
        <v>3</v>
      </c>
      <c r="G62" s="121">
        <f t="shared" si="53"/>
        <v>62.8</v>
      </c>
      <c r="H62" s="121">
        <f t="shared" si="53"/>
        <v>0</v>
      </c>
      <c r="I62" s="121">
        <f t="shared" si="53"/>
        <v>0</v>
      </c>
      <c r="J62" s="121">
        <f t="shared" si="53"/>
        <v>3</v>
      </c>
      <c r="K62" s="121">
        <f t="shared" si="53"/>
        <v>62.8</v>
      </c>
      <c r="L62" s="121">
        <f t="shared" si="53"/>
        <v>3</v>
      </c>
      <c r="M62" s="121">
        <f t="shared" si="53"/>
        <v>62.8</v>
      </c>
      <c r="N62" s="121">
        <f t="shared" si="53"/>
        <v>0</v>
      </c>
      <c r="O62" s="121">
        <f t="shared" si="53"/>
        <v>0</v>
      </c>
      <c r="P62" s="121">
        <f t="shared" si="53"/>
        <v>0</v>
      </c>
      <c r="Q62" s="121">
        <f t="shared" si="53"/>
        <v>0</v>
      </c>
      <c r="R62" s="121">
        <f t="shared" si="53"/>
        <v>3</v>
      </c>
      <c r="S62" s="121">
        <f t="shared" si="53"/>
        <v>62.8</v>
      </c>
      <c r="T62" s="121">
        <f t="shared" si="53"/>
        <v>0</v>
      </c>
      <c r="U62" s="121">
        <f t="shared" si="53"/>
        <v>0</v>
      </c>
      <c r="V62" s="121">
        <f t="shared" si="53"/>
        <v>0</v>
      </c>
      <c r="W62" s="121">
        <f t="shared" si="53"/>
        <v>0</v>
      </c>
      <c r="X62" s="121">
        <f t="shared" si="53"/>
        <v>0</v>
      </c>
      <c r="Y62" s="121">
        <f t="shared" si="53"/>
        <v>0</v>
      </c>
      <c r="Z62" s="108">
        <f t="shared" si="53"/>
        <v>0</v>
      </c>
      <c r="AA62" s="108">
        <f t="shared" si="53"/>
        <v>0</v>
      </c>
      <c r="AB62" s="121">
        <f t="shared" si="53"/>
        <v>0</v>
      </c>
      <c r="AC62" s="121">
        <f t="shared" si="53"/>
        <v>0</v>
      </c>
    </row>
    <row r="63" spans="1:29" ht="13.5" customHeight="1" x14ac:dyDescent="0.2">
      <c r="A63" s="220"/>
      <c r="B63" s="220"/>
      <c r="C63" s="75" t="s">
        <v>176</v>
      </c>
      <c r="D63" s="76">
        <f>SUM(D31+D46)</f>
        <v>0</v>
      </c>
      <c r="E63" s="121">
        <f t="shared" ref="E63:AC63" si="54">SUM(E31+E46)</f>
        <v>0</v>
      </c>
      <c r="F63" s="121">
        <f t="shared" si="54"/>
        <v>48</v>
      </c>
      <c r="G63" s="121">
        <f t="shared" si="54"/>
        <v>529.09999999999991</v>
      </c>
      <c r="H63" s="121">
        <f t="shared" si="54"/>
        <v>0</v>
      </c>
      <c r="I63" s="121">
        <f t="shared" si="54"/>
        <v>0</v>
      </c>
      <c r="J63" s="121">
        <f t="shared" si="54"/>
        <v>48</v>
      </c>
      <c r="K63" s="121">
        <f t="shared" si="54"/>
        <v>529.09999999999991</v>
      </c>
      <c r="L63" s="121">
        <f t="shared" si="54"/>
        <v>48</v>
      </c>
      <c r="M63" s="121">
        <f t="shared" si="54"/>
        <v>529.09999999999991</v>
      </c>
      <c r="N63" s="121">
        <f t="shared" si="54"/>
        <v>0</v>
      </c>
      <c r="O63" s="121">
        <f t="shared" si="54"/>
        <v>0</v>
      </c>
      <c r="P63" s="121">
        <f t="shared" si="54"/>
        <v>0</v>
      </c>
      <c r="Q63" s="121">
        <f t="shared" si="54"/>
        <v>0</v>
      </c>
      <c r="R63" s="121">
        <f t="shared" si="54"/>
        <v>48</v>
      </c>
      <c r="S63" s="121">
        <f t="shared" si="54"/>
        <v>529.09999999999991</v>
      </c>
      <c r="T63" s="121">
        <f t="shared" si="54"/>
        <v>0</v>
      </c>
      <c r="U63" s="121">
        <f t="shared" si="54"/>
        <v>0</v>
      </c>
      <c r="V63" s="121">
        <f t="shared" si="54"/>
        <v>0</v>
      </c>
      <c r="W63" s="121">
        <f t="shared" si="54"/>
        <v>0</v>
      </c>
      <c r="X63" s="121">
        <f t="shared" si="54"/>
        <v>0</v>
      </c>
      <c r="Y63" s="121">
        <f t="shared" si="54"/>
        <v>0</v>
      </c>
      <c r="Z63" s="108">
        <f t="shared" si="54"/>
        <v>0</v>
      </c>
      <c r="AA63" s="108">
        <f t="shared" si="54"/>
        <v>0</v>
      </c>
      <c r="AB63" s="121">
        <f t="shared" si="54"/>
        <v>0</v>
      </c>
      <c r="AC63" s="121">
        <f t="shared" si="54"/>
        <v>0</v>
      </c>
    </row>
    <row r="64" spans="1:29" ht="13.5" customHeight="1" x14ac:dyDescent="0.2">
      <c r="A64" s="220"/>
      <c r="B64" s="220"/>
      <c r="C64" s="75" t="s">
        <v>52</v>
      </c>
      <c r="D64" s="76">
        <f>SUM(D32+D47)</f>
        <v>0</v>
      </c>
      <c r="E64" s="121">
        <f t="shared" ref="E64:AC64" si="55">SUM(E32+E47)</f>
        <v>0</v>
      </c>
      <c r="F64" s="121">
        <f t="shared" si="55"/>
        <v>3</v>
      </c>
      <c r="G64" s="121">
        <f t="shared" si="55"/>
        <v>16.3</v>
      </c>
      <c r="H64" s="121">
        <f t="shared" si="55"/>
        <v>0</v>
      </c>
      <c r="I64" s="121">
        <f t="shared" si="55"/>
        <v>0</v>
      </c>
      <c r="J64" s="121">
        <f t="shared" si="55"/>
        <v>2</v>
      </c>
      <c r="K64" s="121">
        <f t="shared" si="55"/>
        <v>7.6</v>
      </c>
      <c r="L64" s="121">
        <f t="shared" si="55"/>
        <v>2</v>
      </c>
      <c r="M64" s="121">
        <f t="shared" si="55"/>
        <v>7.6</v>
      </c>
      <c r="N64" s="121">
        <f t="shared" si="55"/>
        <v>0</v>
      </c>
      <c r="O64" s="121">
        <f t="shared" si="55"/>
        <v>0</v>
      </c>
      <c r="P64" s="121">
        <f t="shared" si="55"/>
        <v>0</v>
      </c>
      <c r="Q64" s="121">
        <f t="shared" si="55"/>
        <v>0</v>
      </c>
      <c r="R64" s="121">
        <f t="shared" si="55"/>
        <v>2</v>
      </c>
      <c r="S64" s="121">
        <f t="shared" si="55"/>
        <v>7.6</v>
      </c>
      <c r="T64" s="121">
        <f t="shared" si="55"/>
        <v>0</v>
      </c>
      <c r="U64" s="121">
        <f t="shared" si="55"/>
        <v>0</v>
      </c>
      <c r="V64" s="121">
        <f t="shared" si="55"/>
        <v>0</v>
      </c>
      <c r="W64" s="121">
        <f t="shared" si="55"/>
        <v>0</v>
      </c>
      <c r="X64" s="121">
        <f t="shared" si="55"/>
        <v>1</v>
      </c>
      <c r="Y64" s="121">
        <f t="shared" si="55"/>
        <v>8.7000000000000011</v>
      </c>
      <c r="Z64" s="108">
        <f t="shared" si="55"/>
        <v>0</v>
      </c>
      <c r="AA64" s="108">
        <f t="shared" si="55"/>
        <v>0</v>
      </c>
      <c r="AB64" s="121">
        <f t="shared" si="55"/>
        <v>1</v>
      </c>
      <c r="AC64" s="121">
        <f t="shared" si="55"/>
        <v>8.6999999999999993</v>
      </c>
    </row>
    <row r="65" spans="1:29" ht="13.5" customHeight="1" x14ac:dyDescent="0.2">
      <c r="A65" s="220"/>
      <c r="B65" s="220"/>
      <c r="C65" s="141" t="s">
        <v>32</v>
      </c>
      <c r="D65" s="139">
        <f>SUM(D60:D64)</f>
        <v>0</v>
      </c>
      <c r="E65" s="139">
        <f t="shared" ref="E65:AC65" si="56">SUM(E60:E64)</f>
        <v>0</v>
      </c>
      <c r="F65" s="139">
        <f t="shared" si="56"/>
        <v>54</v>
      </c>
      <c r="G65" s="139">
        <f t="shared" si="56"/>
        <v>608.19999999999982</v>
      </c>
      <c r="H65" s="139">
        <f t="shared" si="56"/>
        <v>0</v>
      </c>
      <c r="I65" s="139">
        <f t="shared" si="56"/>
        <v>0</v>
      </c>
      <c r="J65" s="139">
        <f t="shared" si="56"/>
        <v>53</v>
      </c>
      <c r="K65" s="139">
        <f t="shared" si="56"/>
        <v>599.49999999999989</v>
      </c>
      <c r="L65" s="139">
        <f t="shared" si="56"/>
        <v>53</v>
      </c>
      <c r="M65" s="139">
        <f t="shared" si="56"/>
        <v>599.49999999999989</v>
      </c>
      <c r="N65" s="139">
        <f t="shared" si="56"/>
        <v>0</v>
      </c>
      <c r="O65" s="139">
        <f t="shared" si="56"/>
        <v>0</v>
      </c>
      <c r="P65" s="139">
        <f t="shared" si="56"/>
        <v>0</v>
      </c>
      <c r="Q65" s="139">
        <f t="shared" si="56"/>
        <v>0</v>
      </c>
      <c r="R65" s="139">
        <f t="shared" si="56"/>
        <v>53</v>
      </c>
      <c r="S65" s="139">
        <f t="shared" si="56"/>
        <v>599.49999999999989</v>
      </c>
      <c r="T65" s="139">
        <f t="shared" si="56"/>
        <v>0</v>
      </c>
      <c r="U65" s="139">
        <f t="shared" si="56"/>
        <v>0</v>
      </c>
      <c r="V65" s="139">
        <f t="shared" si="56"/>
        <v>0</v>
      </c>
      <c r="W65" s="139">
        <f t="shared" si="56"/>
        <v>0</v>
      </c>
      <c r="X65" s="139">
        <f t="shared" si="56"/>
        <v>1</v>
      </c>
      <c r="Y65" s="139">
        <f t="shared" si="56"/>
        <v>8.7000000000000011</v>
      </c>
      <c r="Z65" s="139">
        <f t="shared" si="56"/>
        <v>0</v>
      </c>
      <c r="AA65" s="139">
        <f t="shared" si="56"/>
        <v>0</v>
      </c>
      <c r="AB65" s="139">
        <f t="shared" si="56"/>
        <v>1</v>
      </c>
      <c r="AC65" s="139">
        <f t="shared" si="56"/>
        <v>8.6999999999999993</v>
      </c>
    </row>
    <row r="66" spans="1:29" ht="13.5" customHeight="1" x14ac:dyDescent="0.2">
      <c r="A66" s="220">
        <v>3</v>
      </c>
      <c r="B66" s="220" t="s">
        <v>51</v>
      </c>
      <c r="C66" s="75" t="s">
        <v>173</v>
      </c>
      <c r="D66" s="108">
        <f>SUM(D34)</f>
        <v>0</v>
      </c>
      <c r="E66" s="108">
        <f t="shared" ref="E66:AC66" si="57">SUM(E34)</f>
        <v>0</v>
      </c>
      <c r="F66" s="108">
        <f t="shared" si="57"/>
        <v>0</v>
      </c>
      <c r="G66" s="108">
        <f t="shared" si="57"/>
        <v>0</v>
      </c>
      <c r="H66" s="108">
        <f t="shared" si="57"/>
        <v>0</v>
      </c>
      <c r="I66" s="108">
        <f t="shared" si="57"/>
        <v>0</v>
      </c>
      <c r="J66" s="108">
        <f t="shared" si="57"/>
        <v>0</v>
      </c>
      <c r="K66" s="108">
        <f t="shared" si="57"/>
        <v>0</v>
      </c>
      <c r="L66" s="108">
        <f t="shared" si="57"/>
        <v>0</v>
      </c>
      <c r="M66" s="108">
        <f t="shared" si="57"/>
        <v>0</v>
      </c>
      <c r="N66" s="108">
        <f t="shared" si="57"/>
        <v>0</v>
      </c>
      <c r="O66" s="108">
        <f t="shared" si="57"/>
        <v>0</v>
      </c>
      <c r="P66" s="108">
        <f t="shared" si="57"/>
        <v>0</v>
      </c>
      <c r="Q66" s="108">
        <f t="shared" si="57"/>
        <v>0</v>
      </c>
      <c r="R66" s="108">
        <f t="shared" si="57"/>
        <v>0</v>
      </c>
      <c r="S66" s="108">
        <f t="shared" si="57"/>
        <v>0</v>
      </c>
      <c r="T66" s="108">
        <f t="shared" si="57"/>
        <v>0</v>
      </c>
      <c r="U66" s="108">
        <f t="shared" si="57"/>
        <v>0</v>
      </c>
      <c r="V66" s="108">
        <f t="shared" si="57"/>
        <v>0</v>
      </c>
      <c r="W66" s="108">
        <f t="shared" si="57"/>
        <v>0</v>
      </c>
      <c r="X66" s="108">
        <f t="shared" si="57"/>
        <v>0</v>
      </c>
      <c r="Y66" s="108">
        <f t="shared" si="57"/>
        <v>0</v>
      </c>
      <c r="Z66" s="108">
        <f t="shared" si="57"/>
        <v>0</v>
      </c>
      <c r="AA66" s="108">
        <f t="shared" si="57"/>
        <v>0</v>
      </c>
      <c r="AB66" s="108">
        <f t="shared" si="57"/>
        <v>0</v>
      </c>
      <c r="AC66" s="108">
        <f t="shared" si="57"/>
        <v>0</v>
      </c>
    </row>
    <row r="67" spans="1:29" ht="13.5" customHeight="1" x14ac:dyDescent="0.2">
      <c r="A67" s="227"/>
      <c r="B67" s="220"/>
      <c r="C67" s="75" t="s">
        <v>174</v>
      </c>
      <c r="D67" s="44">
        <f>SUM(D35)</f>
        <v>0</v>
      </c>
      <c r="E67" s="121">
        <f t="shared" ref="E67:AC67" si="58">SUM(E35)</f>
        <v>0</v>
      </c>
      <c r="F67" s="181">
        <f>SUM(F35)</f>
        <v>4</v>
      </c>
      <c r="G67" s="158">
        <f>SUM(G35)</f>
        <v>40.799999999999997</v>
      </c>
      <c r="H67" s="158">
        <f t="shared" ref="H67:M67" si="59">SUM(H35)</f>
        <v>0</v>
      </c>
      <c r="I67" s="158">
        <f t="shared" si="59"/>
        <v>0</v>
      </c>
      <c r="J67" s="158">
        <f t="shared" si="59"/>
        <v>4</v>
      </c>
      <c r="K67" s="158">
        <f t="shared" si="59"/>
        <v>40.799999999999997</v>
      </c>
      <c r="L67" s="158">
        <f t="shared" si="59"/>
        <v>4</v>
      </c>
      <c r="M67" s="158">
        <f t="shared" si="59"/>
        <v>40.799999999999997</v>
      </c>
      <c r="N67" s="121">
        <f t="shared" si="58"/>
        <v>0</v>
      </c>
      <c r="O67" s="121">
        <f t="shared" si="58"/>
        <v>0</v>
      </c>
      <c r="P67" s="121">
        <f t="shared" si="58"/>
        <v>0</v>
      </c>
      <c r="Q67" s="121">
        <f t="shared" si="58"/>
        <v>0</v>
      </c>
      <c r="R67" s="121">
        <f t="shared" si="58"/>
        <v>0</v>
      </c>
      <c r="S67" s="121">
        <f t="shared" si="58"/>
        <v>0</v>
      </c>
      <c r="T67" s="121">
        <f t="shared" si="58"/>
        <v>0</v>
      </c>
      <c r="U67" s="121">
        <f t="shared" si="58"/>
        <v>0</v>
      </c>
      <c r="V67" s="121">
        <f t="shared" si="58"/>
        <v>0</v>
      </c>
      <c r="W67" s="121">
        <f t="shared" si="58"/>
        <v>0</v>
      </c>
      <c r="X67" s="121">
        <f t="shared" si="58"/>
        <v>0</v>
      </c>
      <c r="Y67" s="121">
        <f t="shared" si="58"/>
        <v>0</v>
      </c>
      <c r="Z67" s="108">
        <f t="shared" si="58"/>
        <v>0</v>
      </c>
      <c r="AA67" s="108">
        <f t="shared" si="58"/>
        <v>0</v>
      </c>
      <c r="AB67" s="121">
        <f t="shared" si="58"/>
        <v>0</v>
      </c>
      <c r="AC67" s="121">
        <f t="shared" si="58"/>
        <v>0</v>
      </c>
    </row>
    <row r="68" spans="1:29" ht="13.5" customHeight="1" x14ac:dyDescent="0.2">
      <c r="A68" s="227"/>
      <c r="B68" s="220"/>
      <c r="C68" s="75" t="s">
        <v>175</v>
      </c>
      <c r="D68" s="44">
        <f>SUM(D36+D49)</f>
        <v>0</v>
      </c>
      <c r="E68" s="121">
        <f t="shared" ref="E68:AC68" si="60">SUM(E36+E49)</f>
        <v>0</v>
      </c>
      <c r="F68" s="121">
        <f t="shared" si="60"/>
        <v>0</v>
      </c>
      <c r="G68" s="121">
        <f t="shared" si="60"/>
        <v>0</v>
      </c>
      <c r="H68" s="121">
        <f t="shared" si="60"/>
        <v>0</v>
      </c>
      <c r="I68" s="121">
        <f t="shared" si="60"/>
        <v>0</v>
      </c>
      <c r="J68" s="121">
        <f t="shared" si="60"/>
        <v>0</v>
      </c>
      <c r="K68" s="121">
        <f t="shared" si="60"/>
        <v>0</v>
      </c>
      <c r="L68" s="121">
        <f t="shared" si="60"/>
        <v>0</v>
      </c>
      <c r="M68" s="121">
        <f t="shared" si="60"/>
        <v>0</v>
      </c>
      <c r="N68" s="121">
        <f t="shared" si="60"/>
        <v>0</v>
      </c>
      <c r="O68" s="164">
        <f t="shared" si="60"/>
        <v>0</v>
      </c>
      <c r="P68" s="121">
        <f t="shared" si="60"/>
        <v>0</v>
      </c>
      <c r="Q68" s="121">
        <f t="shared" si="60"/>
        <v>0</v>
      </c>
      <c r="R68" s="121">
        <f t="shared" si="60"/>
        <v>0</v>
      </c>
      <c r="S68" s="121">
        <f t="shared" si="60"/>
        <v>0</v>
      </c>
      <c r="T68" s="121">
        <f t="shared" si="60"/>
        <v>0</v>
      </c>
      <c r="U68" s="121">
        <f t="shared" si="60"/>
        <v>0</v>
      </c>
      <c r="V68" s="121">
        <f t="shared" si="60"/>
        <v>0</v>
      </c>
      <c r="W68" s="121">
        <f t="shared" si="60"/>
        <v>0</v>
      </c>
      <c r="X68" s="121">
        <f t="shared" si="60"/>
        <v>0</v>
      </c>
      <c r="Y68" s="121">
        <f t="shared" si="60"/>
        <v>0</v>
      </c>
      <c r="Z68" s="108">
        <f t="shared" si="60"/>
        <v>0</v>
      </c>
      <c r="AA68" s="108">
        <f t="shared" si="60"/>
        <v>0</v>
      </c>
      <c r="AB68" s="121">
        <f t="shared" si="60"/>
        <v>0</v>
      </c>
      <c r="AC68" s="121">
        <f t="shared" si="60"/>
        <v>0</v>
      </c>
    </row>
    <row r="69" spans="1:29" ht="13.5" customHeight="1" x14ac:dyDescent="0.2">
      <c r="A69" s="227"/>
      <c r="B69" s="220"/>
      <c r="C69" s="75" t="s">
        <v>176</v>
      </c>
      <c r="D69" s="121">
        <f>SUM(D37+D50)</f>
        <v>0</v>
      </c>
      <c r="E69" s="121">
        <f t="shared" ref="E69:AC69" si="61">SUM(E37+E50)</f>
        <v>0</v>
      </c>
      <c r="F69" s="121">
        <f t="shared" si="61"/>
        <v>111</v>
      </c>
      <c r="G69" s="121">
        <f t="shared" si="61"/>
        <v>960.90000000000009</v>
      </c>
      <c r="H69" s="121">
        <f t="shared" si="61"/>
        <v>0</v>
      </c>
      <c r="I69" s="121">
        <f t="shared" si="61"/>
        <v>0</v>
      </c>
      <c r="J69" s="121">
        <f t="shared" si="61"/>
        <v>109</v>
      </c>
      <c r="K69" s="121">
        <f t="shared" si="61"/>
        <v>791</v>
      </c>
      <c r="L69" s="121">
        <f t="shared" si="61"/>
        <v>109</v>
      </c>
      <c r="M69" s="121">
        <f t="shared" si="61"/>
        <v>791</v>
      </c>
      <c r="N69" s="121">
        <f t="shared" si="61"/>
        <v>0</v>
      </c>
      <c r="O69" s="121">
        <f t="shared" si="61"/>
        <v>0</v>
      </c>
      <c r="P69" s="121">
        <f t="shared" si="61"/>
        <v>0</v>
      </c>
      <c r="Q69" s="121">
        <f t="shared" si="61"/>
        <v>0</v>
      </c>
      <c r="R69" s="121">
        <f t="shared" si="61"/>
        <v>0</v>
      </c>
      <c r="S69" s="121">
        <f t="shared" si="61"/>
        <v>0</v>
      </c>
      <c r="T69" s="121">
        <f t="shared" si="61"/>
        <v>0</v>
      </c>
      <c r="U69" s="121">
        <f t="shared" si="61"/>
        <v>0</v>
      </c>
      <c r="V69" s="121">
        <f t="shared" si="61"/>
        <v>0</v>
      </c>
      <c r="W69" s="121">
        <f t="shared" si="61"/>
        <v>0</v>
      </c>
      <c r="X69" s="121">
        <f t="shared" si="61"/>
        <v>2</v>
      </c>
      <c r="Y69" s="121">
        <f t="shared" si="61"/>
        <v>169.90000000000009</v>
      </c>
      <c r="Z69" s="108">
        <f t="shared" si="61"/>
        <v>0</v>
      </c>
      <c r="AA69" s="108">
        <f t="shared" si="61"/>
        <v>0</v>
      </c>
      <c r="AB69" s="121">
        <f t="shared" si="61"/>
        <v>2</v>
      </c>
      <c r="AC69" s="121">
        <f t="shared" si="61"/>
        <v>169.9</v>
      </c>
    </row>
    <row r="70" spans="1:29" ht="13.5" customHeight="1" x14ac:dyDescent="0.2">
      <c r="A70" s="227"/>
      <c r="B70" s="220"/>
      <c r="C70" s="75" t="s">
        <v>52</v>
      </c>
      <c r="D70" s="76">
        <f>SUM(D38+D51)</f>
        <v>0</v>
      </c>
      <c r="E70" s="121">
        <f t="shared" ref="E70:AC70" si="62">SUM(E38+E51)</f>
        <v>0</v>
      </c>
      <c r="F70" s="121">
        <f t="shared" si="62"/>
        <v>15</v>
      </c>
      <c r="G70" s="121">
        <f t="shared" si="62"/>
        <v>221.2</v>
      </c>
      <c r="H70" s="121">
        <f t="shared" si="62"/>
        <v>0</v>
      </c>
      <c r="I70" s="121">
        <f t="shared" si="62"/>
        <v>0</v>
      </c>
      <c r="J70" s="121">
        <f t="shared" si="62"/>
        <v>13</v>
      </c>
      <c r="K70" s="121">
        <f t="shared" si="62"/>
        <v>218.5</v>
      </c>
      <c r="L70" s="121">
        <f t="shared" si="62"/>
        <v>13</v>
      </c>
      <c r="M70" s="121">
        <f t="shared" si="62"/>
        <v>218.5</v>
      </c>
      <c r="N70" s="121">
        <f t="shared" si="62"/>
        <v>0</v>
      </c>
      <c r="O70" s="121">
        <f t="shared" si="62"/>
        <v>0</v>
      </c>
      <c r="P70" s="121">
        <f t="shared" si="62"/>
        <v>0</v>
      </c>
      <c r="Q70" s="121">
        <f t="shared" si="62"/>
        <v>0</v>
      </c>
      <c r="R70" s="121">
        <f t="shared" si="62"/>
        <v>0</v>
      </c>
      <c r="S70" s="121">
        <f t="shared" si="62"/>
        <v>0</v>
      </c>
      <c r="T70" s="121">
        <f t="shared" si="62"/>
        <v>0</v>
      </c>
      <c r="U70" s="121">
        <f t="shared" si="62"/>
        <v>0</v>
      </c>
      <c r="V70" s="121">
        <f t="shared" si="62"/>
        <v>0</v>
      </c>
      <c r="W70" s="121">
        <f t="shared" si="62"/>
        <v>0</v>
      </c>
      <c r="X70" s="121">
        <f t="shared" si="62"/>
        <v>2</v>
      </c>
      <c r="Y70" s="121">
        <f t="shared" si="62"/>
        <v>2.6999999999999886</v>
      </c>
      <c r="Z70" s="108">
        <f t="shared" si="62"/>
        <v>0</v>
      </c>
      <c r="AA70" s="108">
        <f t="shared" si="62"/>
        <v>0</v>
      </c>
      <c r="AB70" s="121">
        <f t="shared" si="62"/>
        <v>2</v>
      </c>
      <c r="AC70" s="121">
        <f t="shared" si="62"/>
        <v>2.7</v>
      </c>
    </row>
    <row r="71" spans="1:29" ht="13.5" customHeight="1" x14ac:dyDescent="0.2">
      <c r="A71" s="227"/>
      <c r="B71" s="220"/>
      <c r="C71" s="141" t="s">
        <v>32</v>
      </c>
      <c r="D71" s="139">
        <f>SUM(D66:D70)</f>
        <v>0</v>
      </c>
      <c r="E71" s="139">
        <f t="shared" ref="E71:AC71" si="63">SUM(E66:E70)</f>
        <v>0</v>
      </c>
      <c r="F71" s="139">
        <f t="shared" si="63"/>
        <v>130</v>
      </c>
      <c r="G71" s="139">
        <f t="shared" si="63"/>
        <v>1222.9000000000001</v>
      </c>
      <c r="H71" s="139">
        <f t="shared" si="63"/>
        <v>0</v>
      </c>
      <c r="I71" s="139">
        <f t="shared" si="63"/>
        <v>0</v>
      </c>
      <c r="J71" s="139">
        <f t="shared" si="63"/>
        <v>126</v>
      </c>
      <c r="K71" s="139">
        <f t="shared" si="63"/>
        <v>1050.3</v>
      </c>
      <c r="L71" s="139">
        <f t="shared" si="63"/>
        <v>126</v>
      </c>
      <c r="M71" s="139">
        <f t="shared" si="63"/>
        <v>1050.3</v>
      </c>
      <c r="N71" s="139">
        <f t="shared" si="63"/>
        <v>0</v>
      </c>
      <c r="O71" s="139">
        <f t="shared" si="63"/>
        <v>0</v>
      </c>
      <c r="P71" s="139">
        <f t="shared" si="63"/>
        <v>0</v>
      </c>
      <c r="Q71" s="139">
        <f t="shared" si="63"/>
        <v>0</v>
      </c>
      <c r="R71" s="139">
        <f t="shared" si="63"/>
        <v>0</v>
      </c>
      <c r="S71" s="139">
        <f t="shared" si="63"/>
        <v>0</v>
      </c>
      <c r="T71" s="139">
        <f t="shared" si="63"/>
        <v>0</v>
      </c>
      <c r="U71" s="139">
        <f t="shared" si="63"/>
        <v>0</v>
      </c>
      <c r="V71" s="139">
        <f t="shared" si="63"/>
        <v>0</v>
      </c>
      <c r="W71" s="139">
        <f t="shared" si="63"/>
        <v>0</v>
      </c>
      <c r="X71" s="139">
        <f t="shared" si="63"/>
        <v>4</v>
      </c>
      <c r="Y71" s="139">
        <f t="shared" si="63"/>
        <v>172.60000000000008</v>
      </c>
      <c r="Z71" s="166">
        <f t="shared" si="63"/>
        <v>0</v>
      </c>
      <c r="AA71" s="166">
        <f t="shared" si="63"/>
        <v>0</v>
      </c>
      <c r="AB71" s="139">
        <f t="shared" si="63"/>
        <v>4</v>
      </c>
      <c r="AC71" s="139">
        <f t="shared" si="63"/>
        <v>172.6</v>
      </c>
    </row>
    <row r="72" spans="1:29" x14ac:dyDescent="0.2">
      <c r="Z72" s="169"/>
      <c r="AA72" s="169"/>
    </row>
    <row r="73" spans="1:29" x14ac:dyDescent="0.2">
      <c r="Z73" s="169"/>
      <c r="AA73" s="169"/>
    </row>
    <row r="74" spans="1:29" x14ac:dyDescent="0.2">
      <c r="Z74" s="169"/>
      <c r="AA74" s="169"/>
    </row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  <row r="143" s="20" customFormat="1" ht="15" x14ac:dyDescent="0.2"/>
    <row r="144" s="20" customFormat="1" ht="15" x14ac:dyDescent="0.2"/>
    <row r="145" s="20" customFormat="1" ht="15" x14ac:dyDescent="0.2"/>
    <row r="146" s="20" customFormat="1" ht="15" x14ac:dyDescent="0.2"/>
    <row r="147" s="20" customFormat="1" ht="15" x14ac:dyDescent="0.2"/>
    <row r="148" s="20" customFormat="1" ht="15" x14ac:dyDescent="0.2"/>
    <row r="149" s="20" customFormat="1" ht="15" x14ac:dyDescent="0.2"/>
    <row r="150" s="20" customFormat="1" ht="15" x14ac:dyDescent="0.2"/>
    <row r="151" s="20" customFormat="1" ht="15" x14ac:dyDescent="0.2"/>
    <row r="152" s="20" customFormat="1" ht="15" x14ac:dyDescent="0.2"/>
    <row r="153" s="20" customFormat="1" ht="15" x14ac:dyDescent="0.2"/>
    <row r="154" s="20" customFormat="1" ht="15" x14ac:dyDescent="0.2"/>
    <row r="155" s="20" customFormat="1" ht="15" x14ac:dyDescent="0.2"/>
    <row r="156" s="20" customFormat="1" ht="15" x14ac:dyDescent="0.2"/>
    <row r="157" s="20" customFormat="1" ht="15" x14ac:dyDescent="0.2"/>
    <row r="158" s="20" customFormat="1" ht="15" x14ac:dyDescent="0.2"/>
    <row r="159" s="20" customFormat="1" ht="15" x14ac:dyDescent="0.2"/>
    <row r="160" s="20" customFormat="1" ht="15" x14ac:dyDescent="0.2"/>
    <row r="161" s="20" customFormat="1" ht="15" x14ac:dyDescent="0.2"/>
    <row r="162" s="20" customFormat="1" ht="15" x14ac:dyDescent="0.2"/>
    <row r="163" s="20" customFormat="1" ht="15" x14ac:dyDescent="0.2"/>
    <row r="164" s="20" customFormat="1" ht="15" x14ac:dyDescent="0.2"/>
    <row r="165" s="20" customFormat="1" ht="15" x14ac:dyDescent="0.2"/>
    <row r="166" s="20" customFormat="1" ht="15" x14ac:dyDescent="0.2"/>
    <row r="167" s="20" customFormat="1" ht="15" x14ac:dyDescent="0.2"/>
    <row r="168" s="20" customFormat="1" ht="15" x14ac:dyDescent="0.2"/>
    <row r="169" s="20" customFormat="1" ht="15" x14ac:dyDescent="0.2"/>
    <row r="170" s="20" customFormat="1" ht="15" x14ac:dyDescent="0.2"/>
    <row r="171" s="20" customFormat="1" ht="15" x14ac:dyDescent="0.2"/>
    <row r="172" s="20" customFormat="1" ht="15" x14ac:dyDescent="0.2"/>
    <row r="173" s="20" customFormat="1" ht="15" x14ac:dyDescent="0.2"/>
    <row r="174" s="20" customFormat="1" ht="15" x14ac:dyDescent="0.2"/>
    <row r="175" s="20" customFormat="1" ht="15" x14ac:dyDescent="0.2"/>
    <row r="176" s="20" customFormat="1" ht="15" x14ac:dyDescent="0.2"/>
    <row r="177" s="20" customFormat="1" ht="15" x14ac:dyDescent="0.2"/>
    <row r="178" s="20" customFormat="1" ht="15" x14ac:dyDescent="0.2"/>
    <row r="179" s="20" customFormat="1" ht="15" x14ac:dyDescent="0.2"/>
    <row r="180" s="20" customFormat="1" ht="15" x14ac:dyDescent="0.2"/>
    <row r="181" s="20" customFormat="1" ht="15" x14ac:dyDescent="0.2"/>
    <row r="182" s="20" customFormat="1" ht="15" x14ac:dyDescent="0.2"/>
    <row r="183" s="20" customFormat="1" ht="15" x14ac:dyDescent="0.2"/>
    <row r="184" s="20" customFormat="1" ht="15" x14ac:dyDescent="0.2"/>
    <row r="185" s="20" customFormat="1" ht="15" x14ac:dyDescent="0.2"/>
  </sheetData>
  <mergeCells count="45">
    <mergeCell ref="A7:AC7"/>
    <mergeCell ref="B9:S9"/>
    <mergeCell ref="B11:P11"/>
    <mergeCell ref="B13:O13"/>
    <mergeCell ref="F15:G18"/>
    <mergeCell ref="A15:A19"/>
    <mergeCell ref="B15:C19"/>
    <mergeCell ref="D15:E18"/>
    <mergeCell ref="Z15:AC16"/>
    <mergeCell ref="Z17:AA18"/>
    <mergeCell ref="AB17:AC18"/>
    <mergeCell ref="H15:U15"/>
    <mergeCell ref="V15:W18"/>
    <mergeCell ref="X15:Y18"/>
    <mergeCell ref="H16:I18"/>
    <mergeCell ref="J16:K18"/>
    <mergeCell ref="A66:A71"/>
    <mergeCell ref="B66:B71"/>
    <mergeCell ref="A53:C53"/>
    <mergeCell ref="A54:A59"/>
    <mergeCell ref="B54:B59"/>
    <mergeCell ref="A60:A65"/>
    <mergeCell ref="B60:B65"/>
    <mergeCell ref="A49:A52"/>
    <mergeCell ref="B49:B52"/>
    <mergeCell ref="A45:A48"/>
    <mergeCell ref="B45:B48"/>
    <mergeCell ref="T18:U18"/>
    <mergeCell ref="A41:A44"/>
    <mergeCell ref="B41:B44"/>
    <mergeCell ref="A21:C21"/>
    <mergeCell ref="B20:C20"/>
    <mergeCell ref="B22:B27"/>
    <mergeCell ref="A22:A27"/>
    <mergeCell ref="B28:B33"/>
    <mergeCell ref="A28:A33"/>
    <mergeCell ref="B34:B39"/>
    <mergeCell ref="A34:A39"/>
    <mergeCell ref="A40:C40"/>
    <mergeCell ref="Z14:AC14"/>
    <mergeCell ref="L16:M18"/>
    <mergeCell ref="N18:O18"/>
    <mergeCell ref="P18:Q18"/>
    <mergeCell ref="R18:S18"/>
    <mergeCell ref="N16:U17"/>
  </mergeCells>
  <pageMargins left="0.25" right="0.25" top="0.31" bottom="0.2" header="0.3" footer="0.2"/>
  <pageSetup paperSize="9" scale="7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61"/>
  <sheetViews>
    <sheetView showGridLines="0" topLeftCell="A10" workbookViewId="0">
      <pane xSplit="3" ySplit="11" topLeftCell="D21" activePane="bottomRight" state="frozen"/>
      <selection activeCell="A10" sqref="A10"/>
      <selection pane="topRight" activeCell="D10" sqref="D10"/>
      <selection pane="bottomLeft" activeCell="A21" sqref="A21"/>
      <selection pane="bottomRight" activeCell="AE24" sqref="AE24"/>
    </sheetView>
  </sheetViews>
  <sheetFormatPr defaultRowHeight="12" x14ac:dyDescent="0.2"/>
  <cols>
    <col min="1" max="1" width="3.5703125" style="10" customWidth="1"/>
    <col min="2" max="2" width="13.5703125" style="10" customWidth="1"/>
    <col min="3" max="3" width="21" style="10" customWidth="1"/>
    <col min="4" max="4" width="5.28515625" style="10" customWidth="1"/>
    <col min="5" max="5" width="6.85546875" style="10" customWidth="1"/>
    <col min="6" max="6" width="5.28515625" style="10" customWidth="1"/>
    <col min="7" max="7" width="7.140625" style="10" customWidth="1"/>
    <col min="8" max="10" width="5.28515625" style="10" customWidth="1"/>
    <col min="11" max="11" width="6.7109375" style="10" customWidth="1"/>
    <col min="12" max="12" width="6.28515625" style="10" customWidth="1"/>
    <col min="13" max="13" width="6.7109375" style="10" customWidth="1"/>
    <col min="14" max="18" width="5.28515625" style="10" customWidth="1"/>
    <col min="19" max="19" width="7" style="10" customWidth="1"/>
    <col min="20" max="24" width="5.28515625" style="10" customWidth="1"/>
    <col min="25" max="25" width="7.140625" style="10" customWidth="1"/>
    <col min="26" max="26" width="5.28515625" style="10" customWidth="1"/>
    <col min="27" max="27" width="7.28515625" style="10" customWidth="1"/>
    <col min="28" max="29" width="5.28515625" style="10" customWidth="1"/>
    <col min="30" max="16384" width="9.140625" style="10"/>
  </cols>
  <sheetData>
    <row r="1" spans="1:42" ht="12.75" x14ac:dyDescent="0.2">
      <c r="S1" s="11"/>
      <c r="T1" s="11"/>
    </row>
    <row r="2" spans="1:42" x14ac:dyDescent="0.2">
      <c r="O2" s="12"/>
      <c r="P2" s="12"/>
      <c r="U2" s="12"/>
    </row>
    <row r="3" spans="1:42" x14ac:dyDescent="0.2">
      <c r="O3" s="12"/>
      <c r="P3" s="12"/>
      <c r="U3" s="12"/>
    </row>
    <row r="4" spans="1:42" x14ac:dyDescent="0.2">
      <c r="O4" s="12"/>
      <c r="P4" s="12"/>
      <c r="U4" s="12"/>
    </row>
    <row r="5" spans="1:42" x14ac:dyDescent="0.2">
      <c r="O5" s="12"/>
      <c r="P5" s="12"/>
      <c r="U5" s="12"/>
    </row>
    <row r="6" spans="1:42" x14ac:dyDescent="0.2">
      <c r="O6" s="12"/>
      <c r="P6" s="12"/>
      <c r="U6" s="12"/>
    </row>
    <row r="7" spans="1:42" x14ac:dyDescent="0.2">
      <c r="O7" s="12"/>
      <c r="P7" s="12"/>
      <c r="U7" s="12"/>
    </row>
    <row r="8" spans="1:42" customFormat="1" ht="15" x14ac:dyDescent="0.25">
      <c r="A8" s="230" t="s">
        <v>36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customFormat="1" ht="15" x14ac:dyDescent="0.25"/>
    <row r="10" spans="1:42" customFormat="1" ht="15" x14ac:dyDescent="0.25">
      <c r="B10" s="231" t="s">
        <v>184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16"/>
      <c r="T10" s="16"/>
      <c r="U10" s="16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customFormat="1" ht="15" x14ac:dyDescent="0.25">
      <c r="M11" s="10"/>
      <c r="N11" s="10"/>
    </row>
    <row r="12" spans="1:42" customFormat="1" ht="15" x14ac:dyDescent="0.25">
      <c r="B12" s="231" t="s">
        <v>202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19"/>
      <c r="Q12" s="19"/>
      <c r="R12" s="19"/>
      <c r="S12" s="19"/>
      <c r="T12" s="19"/>
      <c r="U12" s="19"/>
    </row>
    <row r="13" spans="1:42" customFormat="1" ht="15" x14ac:dyDescent="0.25">
      <c r="M13" s="10"/>
      <c r="N13" s="10"/>
    </row>
    <row r="14" spans="1:42" customFormat="1" ht="15" x14ac:dyDescent="0.25">
      <c r="B14" s="231" t="s">
        <v>207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19"/>
      <c r="Q14" s="19"/>
      <c r="R14" s="19"/>
      <c r="S14" s="19"/>
      <c r="T14" s="19"/>
    </row>
    <row r="15" spans="1:42" customFormat="1" ht="15" x14ac:dyDescent="0.25">
      <c r="E15" s="18"/>
      <c r="F15" s="18"/>
      <c r="G15" s="18"/>
      <c r="H15" s="18"/>
      <c r="I15" s="18"/>
      <c r="J15" s="18"/>
      <c r="K15" s="19"/>
      <c r="L15" s="19"/>
      <c r="M15" s="10"/>
      <c r="N15" s="10"/>
      <c r="O15" s="19"/>
      <c r="P15" s="19"/>
      <c r="Q15" s="19"/>
      <c r="R15" s="19"/>
      <c r="S15" s="19"/>
      <c r="T15" s="19"/>
      <c r="Z15" s="213" t="s">
        <v>191</v>
      </c>
      <c r="AA15" s="213"/>
      <c r="AB15" s="213"/>
      <c r="AC15" s="213"/>
    </row>
    <row r="16" spans="1:42" ht="13.5" customHeight="1" x14ac:dyDescent="0.2">
      <c r="A16" s="232" t="s">
        <v>0</v>
      </c>
      <c r="B16" s="232" t="s">
        <v>54</v>
      </c>
      <c r="C16" s="232"/>
      <c r="D16" s="220" t="s">
        <v>165</v>
      </c>
      <c r="E16" s="220"/>
      <c r="F16" s="220" t="s">
        <v>55</v>
      </c>
      <c r="G16" s="220"/>
      <c r="H16" s="220" t="s">
        <v>107</v>
      </c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33" t="s">
        <v>63</v>
      </c>
      <c r="W16" s="233"/>
      <c r="X16" s="233" t="s">
        <v>64</v>
      </c>
      <c r="Y16" s="233"/>
      <c r="Z16" s="238" t="s">
        <v>98</v>
      </c>
      <c r="AA16" s="239"/>
      <c r="AB16" s="239"/>
      <c r="AC16" s="240"/>
    </row>
    <row r="17" spans="1:29" ht="14.25" customHeight="1" x14ac:dyDescent="0.2">
      <c r="A17" s="232"/>
      <c r="B17" s="232"/>
      <c r="C17" s="232"/>
      <c r="D17" s="220"/>
      <c r="E17" s="220"/>
      <c r="F17" s="220"/>
      <c r="G17" s="220"/>
      <c r="H17" s="220" t="s">
        <v>66</v>
      </c>
      <c r="I17" s="220"/>
      <c r="J17" s="220" t="s">
        <v>67</v>
      </c>
      <c r="K17" s="220"/>
      <c r="L17" s="220" t="s">
        <v>57</v>
      </c>
      <c r="M17" s="220"/>
      <c r="N17" s="241" t="s">
        <v>58</v>
      </c>
      <c r="O17" s="242"/>
      <c r="P17" s="242"/>
      <c r="Q17" s="242"/>
      <c r="R17" s="242"/>
      <c r="S17" s="242"/>
      <c r="T17" s="242"/>
      <c r="U17" s="243"/>
      <c r="V17" s="233"/>
      <c r="W17" s="233"/>
      <c r="X17" s="233"/>
      <c r="Y17" s="233"/>
      <c r="Z17" s="234" t="s">
        <v>62</v>
      </c>
      <c r="AA17" s="235"/>
      <c r="AB17" s="234" t="s">
        <v>65</v>
      </c>
      <c r="AC17" s="235"/>
    </row>
    <row r="18" spans="1:29" ht="38.25" customHeight="1" x14ac:dyDescent="0.2">
      <c r="A18" s="232"/>
      <c r="B18" s="232"/>
      <c r="C18" s="232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 t="s">
        <v>59</v>
      </c>
      <c r="O18" s="220"/>
      <c r="P18" s="220" t="s">
        <v>60</v>
      </c>
      <c r="Q18" s="220"/>
      <c r="R18" s="220" t="s">
        <v>61</v>
      </c>
      <c r="S18" s="220"/>
      <c r="T18" s="220" t="s">
        <v>46</v>
      </c>
      <c r="U18" s="220"/>
      <c r="V18" s="233"/>
      <c r="W18" s="233"/>
      <c r="X18" s="233"/>
      <c r="Y18" s="233"/>
      <c r="Z18" s="236"/>
      <c r="AA18" s="237"/>
      <c r="AB18" s="236"/>
      <c r="AC18" s="237"/>
    </row>
    <row r="19" spans="1:29" ht="17.25" customHeight="1" x14ac:dyDescent="0.2">
      <c r="A19" s="232"/>
      <c r="B19" s="232"/>
      <c r="C19" s="232"/>
      <c r="D19" s="90" t="s">
        <v>31</v>
      </c>
      <c r="E19" s="90" t="s">
        <v>32</v>
      </c>
      <c r="F19" s="90" t="s">
        <v>31</v>
      </c>
      <c r="G19" s="90" t="s">
        <v>32</v>
      </c>
      <c r="H19" s="90" t="s">
        <v>31</v>
      </c>
      <c r="I19" s="90" t="s">
        <v>32</v>
      </c>
      <c r="J19" s="90" t="s">
        <v>31</v>
      </c>
      <c r="K19" s="90" t="s">
        <v>32</v>
      </c>
      <c r="L19" s="90" t="s">
        <v>31</v>
      </c>
      <c r="M19" s="90" t="s">
        <v>32</v>
      </c>
      <c r="N19" s="90" t="s">
        <v>31</v>
      </c>
      <c r="O19" s="90" t="s">
        <v>32</v>
      </c>
      <c r="P19" s="90" t="s">
        <v>31</v>
      </c>
      <c r="Q19" s="90" t="s">
        <v>32</v>
      </c>
      <c r="R19" s="90" t="s">
        <v>31</v>
      </c>
      <c r="S19" s="90" t="s">
        <v>32</v>
      </c>
      <c r="T19" s="90" t="s">
        <v>31</v>
      </c>
      <c r="U19" s="90" t="s">
        <v>32</v>
      </c>
      <c r="V19" s="90" t="s">
        <v>31</v>
      </c>
      <c r="W19" s="90" t="s">
        <v>32</v>
      </c>
      <c r="X19" s="90" t="s">
        <v>31</v>
      </c>
      <c r="Y19" s="90" t="s">
        <v>32</v>
      </c>
      <c r="Z19" s="90" t="s">
        <v>31</v>
      </c>
      <c r="AA19" s="90" t="s">
        <v>32</v>
      </c>
      <c r="AB19" s="90" t="s">
        <v>31</v>
      </c>
      <c r="AC19" s="90" t="s">
        <v>32</v>
      </c>
    </row>
    <row r="20" spans="1:29" ht="12.75" x14ac:dyDescent="0.2">
      <c r="A20" s="91" t="s">
        <v>34</v>
      </c>
      <c r="B20" s="229" t="s">
        <v>35</v>
      </c>
      <c r="C20" s="229"/>
      <c r="D20" s="91">
        <v>1</v>
      </c>
      <c r="E20" s="91">
        <v>2</v>
      </c>
      <c r="F20" s="91">
        <v>3</v>
      </c>
      <c r="G20" s="91">
        <v>4</v>
      </c>
      <c r="H20" s="91">
        <v>5</v>
      </c>
      <c r="I20" s="91">
        <v>6</v>
      </c>
      <c r="J20" s="91">
        <v>7</v>
      </c>
      <c r="K20" s="91">
        <v>8</v>
      </c>
      <c r="L20" s="91">
        <v>9</v>
      </c>
      <c r="M20" s="91">
        <v>10</v>
      </c>
      <c r="N20" s="91">
        <v>11</v>
      </c>
      <c r="O20" s="91">
        <v>12</v>
      </c>
      <c r="P20" s="91">
        <v>13</v>
      </c>
      <c r="Q20" s="91">
        <v>14</v>
      </c>
      <c r="R20" s="91">
        <v>15</v>
      </c>
      <c r="S20" s="91">
        <v>16</v>
      </c>
      <c r="T20" s="91">
        <v>17</v>
      </c>
      <c r="U20" s="91">
        <v>18</v>
      </c>
      <c r="V20" s="91">
        <v>19</v>
      </c>
      <c r="W20" s="91">
        <v>20</v>
      </c>
      <c r="X20" s="91">
        <v>21</v>
      </c>
      <c r="Y20" s="91">
        <v>22</v>
      </c>
      <c r="Z20" s="91">
        <v>23</v>
      </c>
      <c r="AA20" s="91">
        <v>24</v>
      </c>
      <c r="AB20" s="91">
        <v>25</v>
      </c>
      <c r="AC20" s="91">
        <v>26</v>
      </c>
    </row>
    <row r="21" spans="1:29" ht="16.5" customHeight="1" x14ac:dyDescent="0.2">
      <c r="A21" s="220">
        <v>1</v>
      </c>
      <c r="B21" s="220" t="s">
        <v>49</v>
      </c>
      <c r="C21" s="96" t="s">
        <v>92</v>
      </c>
      <c r="D21" s="97">
        <v>1</v>
      </c>
      <c r="E21" s="97">
        <v>2.7</v>
      </c>
      <c r="F21" s="97">
        <v>2</v>
      </c>
      <c r="G21" s="97">
        <v>83.5</v>
      </c>
      <c r="H21" s="97">
        <v>0</v>
      </c>
      <c r="I21" s="97">
        <v>0</v>
      </c>
      <c r="J21" s="97">
        <v>1</v>
      </c>
      <c r="K21" s="97">
        <v>10.7</v>
      </c>
      <c r="L21" s="97">
        <f t="shared" ref="L21:M24" si="0">SUM(H21+J21)</f>
        <v>1</v>
      </c>
      <c r="M21" s="97">
        <f t="shared" si="0"/>
        <v>10.7</v>
      </c>
      <c r="N21" s="97">
        <v>1</v>
      </c>
      <c r="O21" s="97">
        <v>10.7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45">
        <v>1</v>
      </c>
      <c r="W21" s="45">
        <v>2.7</v>
      </c>
      <c r="X21" s="121">
        <f>SUM(D21+F21-L21-V21)</f>
        <v>1</v>
      </c>
      <c r="Y21" s="121">
        <f>SUM(E21+G21-M21-W21)</f>
        <v>72.8</v>
      </c>
      <c r="Z21" s="121">
        <v>0</v>
      </c>
      <c r="AA21" s="121">
        <v>0</v>
      </c>
      <c r="AB21" s="121">
        <v>1</v>
      </c>
      <c r="AC21" s="121">
        <v>72.8</v>
      </c>
    </row>
    <row r="22" spans="1:29" ht="25.5" x14ac:dyDescent="0.2">
      <c r="A22" s="220"/>
      <c r="B22" s="220"/>
      <c r="C22" s="25" t="s">
        <v>87</v>
      </c>
      <c r="D22" s="155">
        <v>0</v>
      </c>
      <c r="E22" s="155">
        <v>0</v>
      </c>
      <c r="F22" s="97">
        <v>0</v>
      </c>
      <c r="G22" s="97">
        <v>0</v>
      </c>
      <c r="H22" s="155">
        <v>0</v>
      </c>
      <c r="I22" s="155">
        <v>0</v>
      </c>
      <c r="J22" s="97">
        <v>0</v>
      </c>
      <c r="K22" s="97">
        <v>0</v>
      </c>
      <c r="L22" s="164">
        <f t="shared" si="0"/>
        <v>0</v>
      </c>
      <c r="M22" s="164">
        <f t="shared" si="0"/>
        <v>0</v>
      </c>
      <c r="N22" s="97">
        <v>0</v>
      </c>
      <c r="O22" s="97">
        <v>0</v>
      </c>
      <c r="P22" s="97">
        <v>0</v>
      </c>
      <c r="Q22" s="97">
        <v>0</v>
      </c>
      <c r="R22" s="155">
        <v>0</v>
      </c>
      <c r="S22" s="155">
        <v>0</v>
      </c>
      <c r="T22" s="97">
        <v>0</v>
      </c>
      <c r="U22" s="97">
        <v>0</v>
      </c>
      <c r="V22" s="45">
        <v>0</v>
      </c>
      <c r="W22" s="45">
        <v>0</v>
      </c>
      <c r="X22" s="164">
        <f t="shared" ref="X22:X24" si="1">SUM(D22+F22-L22-V22)</f>
        <v>0</v>
      </c>
      <c r="Y22" s="164">
        <f t="shared" ref="Y22:Y24" si="2">SUM(E22+G22-M22-W22)</f>
        <v>0</v>
      </c>
      <c r="Z22" s="45">
        <v>0</v>
      </c>
      <c r="AA22" s="45">
        <v>0</v>
      </c>
      <c r="AB22" s="45">
        <v>0</v>
      </c>
      <c r="AC22" s="45">
        <v>0</v>
      </c>
    </row>
    <row r="23" spans="1:29" ht="25.5" x14ac:dyDescent="0.2">
      <c r="A23" s="220"/>
      <c r="B23" s="220"/>
      <c r="C23" s="113" t="s">
        <v>88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f t="shared" si="0"/>
        <v>0</v>
      </c>
      <c r="M23" s="164">
        <f t="shared" si="0"/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45">
        <v>0</v>
      </c>
      <c r="W23" s="45">
        <v>0</v>
      </c>
      <c r="X23" s="164">
        <f t="shared" si="1"/>
        <v>0</v>
      </c>
      <c r="Y23" s="164">
        <f t="shared" si="2"/>
        <v>0</v>
      </c>
      <c r="Z23" s="45">
        <v>0</v>
      </c>
      <c r="AA23" s="45">
        <v>0</v>
      </c>
      <c r="AB23" s="45">
        <v>0</v>
      </c>
      <c r="AC23" s="45">
        <v>0</v>
      </c>
    </row>
    <row r="24" spans="1:29" ht="25.5" x14ac:dyDescent="0.2">
      <c r="A24" s="220"/>
      <c r="B24" s="220"/>
      <c r="C24" s="113" t="s">
        <v>89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164">
        <f t="shared" si="0"/>
        <v>0</v>
      </c>
      <c r="M24" s="164">
        <f t="shared" si="0"/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164">
        <v>0</v>
      </c>
      <c r="T24" s="97">
        <v>0</v>
      </c>
      <c r="U24" s="97">
        <v>0</v>
      </c>
      <c r="V24" s="45">
        <v>0</v>
      </c>
      <c r="W24" s="45">
        <v>0</v>
      </c>
      <c r="X24" s="164">
        <f t="shared" si="1"/>
        <v>0</v>
      </c>
      <c r="Y24" s="164">
        <f t="shared" si="2"/>
        <v>0</v>
      </c>
      <c r="Z24" s="45">
        <v>0</v>
      </c>
      <c r="AA24" s="45">
        <v>0</v>
      </c>
      <c r="AB24" s="45">
        <v>0</v>
      </c>
      <c r="AC24" s="45">
        <v>0</v>
      </c>
    </row>
    <row r="25" spans="1:29" ht="12.75" x14ac:dyDescent="0.2">
      <c r="A25" s="220"/>
      <c r="B25" s="220"/>
      <c r="C25" s="153" t="s">
        <v>32</v>
      </c>
      <c r="D25" s="143">
        <f>SUM(D21:D24)</f>
        <v>1</v>
      </c>
      <c r="E25" s="143">
        <f t="shared" ref="E25:AC25" si="3">SUM(E21:E24)</f>
        <v>2.7</v>
      </c>
      <c r="F25" s="143">
        <f t="shared" si="3"/>
        <v>2</v>
      </c>
      <c r="G25" s="143">
        <f t="shared" si="3"/>
        <v>83.5</v>
      </c>
      <c r="H25" s="143">
        <f t="shared" si="3"/>
        <v>0</v>
      </c>
      <c r="I25" s="143">
        <f t="shared" si="3"/>
        <v>0</v>
      </c>
      <c r="J25" s="143">
        <f t="shared" si="3"/>
        <v>1</v>
      </c>
      <c r="K25" s="143">
        <f t="shared" si="3"/>
        <v>10.7</v>
      </c>
      <c r="L25" s="143">
        <f t="shared" si="3"/>
        <v>1</v>
      </c>
      <c r="M25" s="143">
        <f t="shared" si="3"/>
        <v>10.7</v>
      </c>
      <c r="N25" s="143">
        <f t="shared" si="3"/>
        <v>1</v>
      </c>
      <c r="O25" s="143">
        <f t="shared" si="3"/>
        <v>10.7</v>
      </c>
      <c r="P25" s="143">
        <f t="shared" si="3"/>
        <v>0</v>
      </c>
      <c r="Q25" s="143">
        <f t="shared" si="3"/>
        <v>0</v>
      </c>
      <c r="R25" s="143">
        <f t="shared" si="3"/>
        <v>0</v>
      </c>
      <c r="S25" s="143">
        <f t="shared" si="3"/>
        <v>0</v>
      </c>
      <c r="T25" s="143">
        <f t="shared" si="3"/>
        <v>0</v>
      </c>
      <c r="U25" s="143">
        <f t="shared" si="3"/>
        <v>0</v>
      </c>
      <c r="V25" s="143">
        <f t="shared" si="3"/>
        <v>1</v>
      </c>
      <c r="W25" s="143">
        <f t="shared" si="3"/>
        <v>2.7</v>
      </c>
      <c r="X25" s="143">
        <f t="shared" si="3"/>
        <v>1</v>
      </c>
      <c r="Y25" s="143">
        <f t="shared" si="3"/>
        <v>72.8</v>
      </c>
      <c r="Z25" s="143">
        <f t="shared" si="3"/>
        <v>0</v>
      </c>
      <c r="AA25" s="143">
        <f t="shared" si="3"/>
        <v>0</v>
      </c>
      <c r="AB25" s="143">
        <f t="shared" si="3"/>
        <v>1</v>
      </c>
      <c r="AC25" s="143">
        <f t="shared" si="3"/>
        <v>72.8</v>
      </c>
    </row>
    <row r="26" spans="1:29" ht="15.75" customHeight="1" x14ac:dyDescent="0.2">
      <c r="A26" s="220">
        <v>2</v>
      </c>
      <c r="B26" s="220" t="s">
        <v>50</v>
      </c>
      <c r="C26" s="96" t="s">
        <v>92</v>
      </c>
      <c r="D26" s="97">
        <v>1</v>
      </c>
      <c r="E26" s="97">
        <v>0</v>
      </c>
      <c r="F26" s="97">
        <v>7</v>
      </c>
      <c r="G26" s="97">
        <v>3668.2</v>
      </c>
      <c r="H26" s="97">
        <v>1</v>
      </c>
      <c r="I26" s="97">
        <v>0</v>
      </c>
      <c r="J26" s="97">
        <v>5</v>
      </c>
      <c r="K26" s="97">
        <v>3652.1</v>
      </c>
      <c r="L26" s="164">
        <f>SUM(H26+J26)</f>
        <v>6</v>
      </c>
      <c r="M26" s="164">
        <f>SUM(I26+K26)</f>
        <v>3652.1</v>
      </c>
      <c r="N26" s="97">
        <v>0</v>
      </c>
      <c r="O26" s="97">
        <v>0</v>
      </c>
      <c r="P26" s="97">
        <v>0</v>
      </c>
      <c r="Q26" s="97">
        <v>0</v>
      </c>
      <c r="R26" s="164">
        <v>6</v>
      </c>
      <c r="S26" s="164">
        <v>3652.1</v>
      </c>
      <c r="T26" s="97">
        <v>0</v>
      </c>
      <c r="U26" s="97">
        <v>0</v>
      </c>
      <c r="V26" s="45">
        <v>1</v>
      </c>
      <c r="W26" s="45">
        <v>16.100000000000001</v>
      </c>
      <c r="X26" s="164">
        <f>SUM(D26+F26-L26-V26)</f>
        <v>1</v>
      </c>
      <c r="Y26" s="173">
        <f>SUM(E26+G26-M26-W26)</f>
        <v>-9.2370555648813024E-14</v>
      </c>
      <c r="Z26" s="122">
        <v>1</v>
      </c>
      <c r="AA26" s="122">
        <v>0</v>
      </c>
      <c r="AB26" s="45">
        <v>0</v>
      </c>
      <c r="AC26" s="45">
        <v>0</v>
      </c>
    </row>
    <row r="27" spans="1:29" ht="25.5" x14ac:dyDescent="0.2">
      <c r="A27" s="220"/>
      <c r="B27" s="220"/>
      <c r="C27" s="25" t="s">
        <v>87</v>
      </c>
      <c r="D27" s="108">
        <v>1</v>
      </c>
      <c r="E27" s="173">
        <v>98</v>
      </c>
      <c r="F27" s="108">
        <v>5</v>
      </c>
      <c r="G27" s="108">
        <v>823.1</v>
      </c>
      <c r="H27" s="108">
        <v>1</v>
      </c>
      <c r="I27" s="173">
        <v>98</v>
      </c>
      <c r="J27" s="108">
        <v>1</v>
      </c>
      <c r="K27" s="108">
        <v>346.5</v>
      </c>
      <c r="L27" s="108">
        <f t="shared" ref="L27:L29" si="4">SUM(H27+J27)</f>
        <v>2</v>
      </c>
      <c r="M27" s="108">
        <f t="shared" ref="M27:M29" si="5">SUM(I27+K27)</f>
        <v>444.5</v>
      </c>
      <c r="N27" s="164">
        <v>0</v>
      </c>
      <c r="O27" s="164">
        <v>0</v>
      </c>
      <c r="P27" s="164">
        <v>0</v>
      </c>
      <c r="Q27" s="164">
        <v>0</v>
      </c>
      <c r="R27" s="108">
        <v>2</v>
      </c>
      <c r="S27" s="108">
        <v>444.5</v>
      </c>
      <c r="T27" s="164">
        <v>0</v>
      </c>
      <c r="U27" s="164">
        <v>0</v>
      </c>
      <c r="V27" s="165">
        <v>0</v>
      </c>
      <c r="W27" s="165">
        <v>0</v>
      </c>
      <c r="X27" s="108">
        <f t="shared" ref="X27:X29" si="6">SUM(D27+F27-L27-V27)</f>
        <v>4</v>
      </c>
      <c r="Y27" s="173">
        <f t="shared" ref="Y27:Y29" si="7">SUM(E27+G27-M27-W27)</f>
        <v>476.6</v>
      </c>
      <c r="Z27" s="165">
        <v>3</v>
      </c>
      <c r="AA27" s="165">
        <v>377.9</v>
      </c>
      <c r="AB27" s="165">
        <v>1</v>
      </c>
      <c r="AC27" s="175">
        <v>98.7</v>
      </c>
    </row>
    <row r="28" spans="1:29" ht="25.5" x14ac:dyDescent="0.2">
      <c r="A28" s="220"/>
      <c r="B28" s="220"/>
      <c r="C28" s="115" t="s">
        <v>88</v>
      </c>
      <c r="D28" s="164">
        <v>1</v>
      </c>
      <c r="E28" s="158">
        <v>20</v>
      </c>
      <c r="F28" s="108">
        <v>0</v>
      </c>
      <c r="G28" s="108">
        <v>0</v>
      </c>
      <c r="H28" s="97">
        <v>1</v>
      </c>
      <c r="I28" s="158">
        <v>20</v>
      </c>
      <c r="J28" s="108">
        <v>0</v>
      </c>
      <c r="K28" s="108">
        <v>0</v>
      </c>
      <c r="L28" s="164">
        <f t="shared" si="4"/>
        <v>1</v>
      </c>
      <c r="M28" s="158">
        <f t="shared" si="5"/>
        <v>20</v>
      </c>
      <c r="N28" s="164">
        <v>0</v>
      </c>
      <c r="O28" s="164">
        <v>0</v>
      </c>
      <c r="P28" s="164">
        <v>0</v>
      </c>
      <c r="Q28" s="164">
        <v>0</v>
      </c>
      <c r="R28" s="97">
        <v>1</v>
      </c>
      <c r="S28" s="158">
        <v>20</v>
      </c>
      <c r="T28" s="164">
        <v>0</v>
      </c>
      <c r="U28" s="164">
        <v>0</v>
      </c>
      <c r="V28" s="45">
        <v>0</v>
      </c>
      <c r="W28" s="45">
        <v>0</v>
      </c>
      <c r="X28" s="164">
        <f t="shared" si="6"/>
        <v>0</v>
      </c>
      <c r="Y28" s="158">
        <f t="shared" si="7"/>
        <v>0</v>
      </c>
      <c r="Z28" s="45">
        <v>0</v>
      </c>
      <c r="AA28" s="150">
        <v>0</v>
      </c>
      <c r="AB28" s="45">
        <v>0</v>
      </c>
      <c r="AC28" s="150">
        <v>0</v>
      </c>
    </row>
    <row r="29" spans="1:29" ht="25.5" x14ac:dyDescent="0.2">
      <c r="A29" s="220"/>
      <c r="B29" s="220"/>
      <c r="C29" s="113" t="s">
        <v>89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164">
        <f t="shared" si="4"/>
        <v>0</v>
      </c>
      <c r="M29" s="164">
        <f t="shared" si="5"/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45">
        <v>0</v>
      </c>
      <c r="W29" s="45">
        <v>0</v>
      </c>
      <c r="X29" s="164">
        <f t="shared" si="6"/>
        <v>0</v>
      </c>
      <c r="Y29" s="164">
        <f t="shared" si="7"/>
        <v>0</v>
      </c>
      <c r="Z29" s="45">
        <v>0</v>
      </c>
      <c r="AA29" s="45">
        <v>0</v>
      </c>
      <c r="AB29" s="45">
        <v>0</v>
      </c>
      <c r="AC29" s="45">
        <v>0</v>
      </c>
    </row>
    <row r="30" spans="1:29" ht="12.75" x14ac:dyDescent="0.2">
      <c r="A30" s="220"/>
      <c r="B30" s="220"/>
      <c r="C30" s="50" t="s">
        <v>32</v>
      </c>
      <c r="D30" s="143">
        <f>SUM(D26:D29)</f>
        <v>3</v>
      </c>
      <c r="E30" s="160">
        <f t="shared" ref="E30:AC30" si="8">SUM(E26:E29)</f>
        <v>118</v>
      </c>
      <c r="F30" s="143">
        <f t="shared" si="8"/>
        <v>12</v>
      </c>
      <c r="G30" s="143">
        <f t="shared" si="8"/>
        <v>4491.3</v>
      </c>
      <c r="H30" s="143">
        <f t="shared" si="8"/>
        <v>3</v>
      </c>
      <c r="I30" s="160">
        <f t="shared" si="8"/>
        <v>118</v>
      </c>
      <c r="J30" s="143">
        <f t="shared" si="8"/>
        <v>6</v>
      </c>
      <c r="K30" s="143">
        <f t="shared" si="8"/>
        <v>3998.6</v>
      </c>
      <c r="L30" s="143">
        <f t="shared" si="8"/>
        <v>9</v>
      </c>
      <c r="M30" s="143">
        <f t="shared" si="8"/>
        <v>4116.6000000000004</v>
      </c>
      <c r="N30" s="143">
        <f t="shared" si="8"/>
        <v>0</v>
      </c>
      <c r="O30" s="143">
        <f t="shared" si="8"/>
        <v>0</v>
      </c>
      <c r="P30" s="143">
        <f t="shared" si="8"/>
        <v>0</v>
      </c>
      <c r="Q30" s="143">
        <f t="shared" si="8"/>
        <v>0</v>
      </c>
      <c r="R30" s="143">
        <f t="shared" si="8"/>
        <v>9</v>
      </c>
      <c r="S30" s="143">
        <f t="shared" si="8"/>
        <v>4116.6000000000004</v>
      </c>
      <c r="T30" s="143">
        <f t="shared" si="8"/>
        <v>0</v>
      </c>
      <c r="U30" s="143">
        <f t="shared" si="8"/>
        <v>0</v>
      </c>
      <c r="V30" s="143">
        <f t="shared" si="8"/>
        <v>1</v>
      </c>
      <c r="W30" s="143">
        <f t="shared" si="8"/>
        <v>16.100000000000001</v>
      </c>
      <c r="X30" s="143">
        <f t="shared" si="8"/>
        <v>5</v>
      </c>
      <c r="Y30" s="143">
        <f t="shared" si="8"/>
        <v>476.59999999999991</v>
      </c>
      <c r="Z30" s="143">
        <f t="shared" si="8"/>
        <v>4</v>
      </c>
      <c r="AA30" s="143">
        <f t="shared" si="8"/>
        <v>377.9</v>
      </c>
      <c r="AB30" s="143">
        <f t="shared" si="8"/>
        <v>1</v>
      </c>
      <c r="AC30" s="160">
        <f t="shared" si="8"/>
        <v>98.7</v>
      </c>
    </row>
    <row r="31" spans="1:29" ht="15" customHeight="1" x14ac:dyDescent="0.2">
      <c r="A31" s="220">
        <v>3</v>
      </c>
      <c r="B31" s="220" t="s">
        <v>51</v>
      </c>
      <c r="C31" s="96" t="s">
        <v>92</v>
      </c>
      <c r="D31" s="155">
        <v>5</v>
      </c>
      <c r="E31" s="97">
        <v>0</v>
      </c>
      <c r="F31" s="97">
        <v>20</v>
      </c>
      <c r="G31" s="158">
        <v>4338</v>
      </c>
      <c r="H31" s="155">
        <v>5</v>
      </c>
      <c r="I31" s="97">
        <v>0</v>
      </c>
      <c r="J31" s="97">
        <v>20</v>
      </c>
      <c r="K31" s="158">
        <v>4338</v>
      </c>
      <c r="L31" s="164">
        <f t="shared" ref="L31" si="9">SUM(H31+J31)</f>
        <v>25</v>
      </c>
      <c r="M31" s="158">
        <f t="shared" ref="M31" si="10">SUM(I31+K31)</f>
        <v>4338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45">
        <v>0</v>
      </c>
      <c r="W31" s="45">
        <v>0</v>
      </c>
      <c r="X31" s="164">
        <f>SUM(D31+F31-L31-V31)</f>
        <v>0</v>
      </c>
      <c r="Y31" s="158">
        <f>SUM(E31+G31-M31-W31)</f>
        <v>0</v>
      </c>
      <c r="Z31" s="45">
        <v>0</v>
      </c>
      <c r="AA31" s="150">
        <v>0</v>
      </c>
      <c r="AB31" s="45">
        <v>0</v>
      </c>
      <c r="AC31" s="45">
        <v>0</v>
      </c>
    </row>
    <row r="32" spans="1:29" ht="25.5" x14ac:dyDescent="0.2">
      <c r="A32" s="227"/>
      <c r="B32" s="220"/>
      <c r="C32" s="25" t="s">
        <v>87</v>
      </c>
      <c r="D32" s="155">
        <v>0</v>
      </c>
      <c r="E32" s="97">
        <v>0</v>
      </c>
      <c r="F32" s="97">
        <v>18</v>
      </c>
      <c r="G32" s="158">
        <v>952</v>
      </c>
      <c r="H32" s="155">
        <v>0</v>
      </c>
      <c r="I32" s="97">
        <v>0</v>
      </c>
      <c r="J32" s="97">
        <v>6</v>
      </c>
      <c r="K32" s="158">
        <v>952</v>
      </c>
      <c r="L32" s="164">
        <f t="shared" ref="L32:L34" si="11">SUM(H32+J32)</f>
        <v>6</v>
      </c>
      <c r="M32" s="158">
        <f t="shared" ref="M32:M34" si="12">SUM(I32+K32)</f>
        <v>952</v>
      </c>
      <c r="N32" s="97">
        <v>0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45">
        <v>0</v>
      </c>
      <c r="W32" s="45">
        <v>0</v>
      </c>
      <c r="X32" s="164">
        <f t="shared" ref="X32:X34" si="13">SUM(D32+F32-L32-V32)</f>
        <v>12</v>
      </c>
      <c r="Y32" s="164">
        <f t="shared" ref="Y32:Y34" si="14">SUM(E32+G32-M32-W32)</f>
        <v>0</v>
      </c>
      <c r="Z32" s="45">
        <v>12</v>
      </c>
      <c r="AA32" s="45">
        <v>0</v>
      </c>
      <c r="AB32" s="45">
        <v>0</v>
      </c>
      <c r="AC32" s="45">
        <v>0</v>
      </c>
    </row>
    <row r="33" spans="1:29" ht="25.5" x14ac:dyDescent="0.2">
      <c r="A33" s="227"/>
      <c r="B33" s="220"/>
      <c r="C33" s="113" t="s">
        <v>88</v>
      </c>
      <c r="D33" s="164">
        <v>19</v>
      </c>
      <c r="E33" s="164">
        <v>311.10000000000002</v>
      </c>
      <c r="F33" s="97">
        <v>0</v>
      </c>
      <c r="G33" s="97">
        <v>0</v>
      </c>
      <c r="H33" s="97">
        <v>19</v>
      </c>
      <c r="I33" s="158">
        <v>311.10000000000002</v>
      </c>
      <c r="J33" s="97">
        <v>0</v>
      </c>
      <c r="K33" s="97">
        <v>0</v>
      </c>
      <c r="L33" s="164">
        <f t="shared" si="11"/>
        <v>19</v>
      </c>
      <c r="M33" s="164">
        <f t="shared" si="12"/>
        <v>311.10000000000002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45">
        <v>0</v>
      </c>
      <c r="W33" s="45">
        <v>0</v>
      </c>
      <c r="X33" s="164">
        <f t="shared" si="13"/>
        <v>0</v>
      </c>
      <c r="Y33" s="164">
        <f t="shared" si="14"/>
        <v>0</v>
      </c>
      <c r="Z33" s="45">
        <v>0</v>
      </c>
      <c r="AA33" s="45">
        <v>0</v>
      </c>
      <c r="AB33" s="45">
        <v>0</v>
      </c>
      <c r="AC33" s="45">
        <v>0</v>
      </c>
    </row>
    <row r="34" spans="1:29" ht="25.5" x14ac:dyDescent="0.2">
      <c r="A34" s="227"/>
      <c r="B34" s="220"/>
      <c r="C34" s="113" t="s">
        <v>89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164">
        <f t="shared" si="11"/>
        <v>0</v>
      </c>
      <c r="M34" s="164">
        <f t="shared" si="12"/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45">
        <v>0</v>
      </c>
      <c r="W34" s="45">
        <v>0</v>
      </c>
      <c r="X34" s="164">
        <f t="shared" si="13"/>
        <v>0</v>
      </c>
      <c r="Y34" s="164">
        <f t="shared" si="14"/>
        <v>0</v>
      </c>
      <c r="Z34" s="45">
        <v>0</v>
      </c>
      <c r="AA34" s="45">
        <v>0</v>
      </c>
      <c r="AB34" s="45">
        <v>0</v>
      </c>
      <c r="AC34" s="45">
        <v>0</v>
      </c>
    </row>
    <row r="35" spans="1:29" ht="12.75" x14ac:dyDescent="0.2">
      <c r="A35" s="227"/>
      <c r="B35" s="220"/>
      <c r="C35" s="153" t="s">
        <v>32</v>
      </c>
      <c r="D35" s="143">
        <f>SUM(D31:D34)</f>
        <v>24</v>
      </c>
      <c r="E35" s="143">
        <f t="shared" ref="E35:AC35" si="15">SUM(E31:E34)</f>
        <v>311.10000000000002</v>
      </c>
      <c r="F35" s="143">
        <f t="shared" si="15"/>
        <v>38</v>
      </c>
      <c r="G35" s="160">
        <f t="shared" si="15"/>
        <v>5290</v>
      </c>
      <c r="H35" s="143">
        <f t="shared" si="15"/>
        <v>24</v>
      </c>
      <c r="I35" s="160">
        <f t="shared" si="15"/>
        <v>311.10000000000002</v>
      </c>
      <c r="J35" s="143">
        <f t="shared" si="15"/>
        <v>26</v>
      </c>
      <c r="K35" s="160">
        <f t="shared" si="15"/>
        <v>5290</v>
      </c>
      <c r="L35" s="143">
        <f t="shared" si="15"/>
        <v>50</v>
      </c>
      <c r="M35" s="143">
        <f t="shared" si="15"/>
        <v>5601.1</v>
      </c>
      <c r="N35" s="143">
        <f t="shared" si="15"/>
        <v>0</v>
      </c>
      <c r="O35" s="143">
        <f t="shared" si="15"/>
        <v>0</v>
      </c>
      <c r="P35" s="143">
        <f t="shared" si="15"/>
        <v>0</v>
      </c>
      <c r="Q35" s="143">
        <f t="shared" si="15"/>
        <v>0</v>
      </c>
      <c r="R35" s="143">
        <f t="shared" si="15"/>
        <v>0</v>
      </c>
      <c r="S35" s="143">
        <f t="shared" si="15"/>
        <v>0</v>
      </c>
      <c r="T35" s="143">
        <f t="shared" si="15"/>
        <v>0</v>
      </c>
      <c r="U35" s="143">
        <f t="shared" si="15"/>
        <v>0</v>
      </c>
      <c r="V35" s="143">
        <f t="shared" si="15"/>
        <v>0</v>
      </c>
      <c r="W35" s="143">
        <f t="shared" si="15"/>
        <v>0</v>
      </c>
      <c r="X35" s="143">
        <f t="shared" si="15"/>
        <v>12</v>
      </c>
      <c r="Y35" s="160">
        <f t="shared" si="15"/>
        <v>0</v>
      </c>
      <c r="Z35" s="143">
        <f t="shared" si="15"/>
        <v>12</v>
      </c>
      <c r="AA35" s="160">
        <f t="shared" si="15"/>
        <v>0</v>
      </c>
      <c r="AB35" s="143">
        <f t="shared" si="15"/>
        <v>0</v>
      </c>
      <c r="AC35" s="143">
        <f t="shared" si="15"/>
        <v>0</v>
      </c>
    </row>
    <row r="74" s="20" customFormat="1" ht="15" x14ac:dyDescent="0.2"/>
    <row r="75" s="20" customFormat="1" ht="15" x14ac:dyDescent="0.2"/>
    <row r="76" s="20" customFormat="1" ht="15" x14ac:dyDescent="0.2"/>
    <row r="77" s="20" customFormat="1" ht="15" x14ac:dyDescent="0.2"/>
    <row r="78" s="20" customFormat="1" ht="15" x14ac:dyDescent="0.2"/>
    <row r="79" s="20" customFormat="1" ht="15" x14ac:dyDescent="0.2"/>
    <row r="80" s="20" customFormat="1" ht="15" x14ac:dyDescent="0.2"/>
    <row r="81" s="20" customFormat="1" ht="15" x14ac:dyDescent="0.2"/>
    <row r="82" s="20" customFormat="1" ht="15" x14ac:dyDescent="0.2"/>
    <row r="83" s="20" customFormat="1" ht="15" x14ac:dyDescent="0.2"/>
    <row r="84" s="20" customFormat="1" ht="15" x14ac:dyDescent="0.2"/>
    <row r="85" s="20" customFormat="1" ht="15" x14ac:dyDescent="0.2"/>
    <row r="86" s="20" customFormat="1" ht="15" x14ac:dyDescent="0.2"/>
    <row r="87" s="20" customFormat="1" ht="15" x14ac:dyDescent="0.2"/>
    <row r="88" s="20" customFormat="1" ht="15" x14ac:dyDescent="0.2"/>
    <row r="89" s="20" customFormat="1" ht="15" x14ac:dyDescent="0.2"/>
    <row r="90" s="20" customFormat="1" ht="15" x14ac:dyDescent="0.2"/>
    <row r="91" s="20" customFormat="1" ht="15" x14ac:dyDescent="0.2"/>
    <row r="92" s="20" customFormat="1" ht="15" x14ac:dyDescent="0.2"/>
    <row r="93" s="20" customFormat="1" ht="15" x14ac:dyDescent="0.2"/>
    <row r="94" s="20" customFormat="1" ht="15" x14ac:dyDescent="0.2"/>
    <row r="95" s="20" customFormat="1" ht="15" x14ac:dyDescent="0.2"/>
    <row r="96" s="20" customFormat="1" ht="15" x14ac:dyDescent="0.2"/>
    <row r="97" s="20" customFormat="1" ht="15" x14ac:dyDescent="0.2"/>
    <row r="98" s="20" customFormat="1" ht="15" x14ac:dyDescent="0.2"/>
    <row r="99" s="20" customFormat="1" ht="15" x14ac:dyDescent="0.2"/>
    <row r="100" s="20" customFormat="1" ht="15" x14ac:dyDescent="0.2"/>
    <row r="101" s="20" customFormat="1" ht="15" x14ac:dyDescent="0.2"/>
    <row r="102" s="20" customFormat="1" ht="15" x14ac:dyDescent="0.2"/>
    <row r="103" s="20" customFormat="1" ht="15" x14ac:dyDescent="0.2"/>
    <row r="104" s="20" customFormat="1" ht="15" x14ac:dyDescent="0.2"/>
    <row r="105" s="20" customFormat="1" ht="15" x14ac:dyDescent="0.2"/>
    <row r="106" s="20" customFormat="1" ht="15" x14ac:dyDescent="0.2"/>
    <row r="107" s="20" customFormat="1" ht="15" x14ac:dyDescent="0.2"/>
    <row r="108" s="20" customFormat="1" ht="15" x14ac:dyDescent="0.2"/>
    <row r="109" s="20" customFormat="1" ht="15" x14ac:dyDescent="0.2"/>
    <row r="110" s="20" customFormat="1" ht="15" x14ac:dyDescent="0.2"/>
    <row r="111" s="20" customFormat="1" ht="15" x14ac:dyDescent="0.2"/>
    <row r="112" s="20" customFormat="1" ht="15" x14ac:dyDescent="0.2"/>
    <row r="113" s="20" customFormat="1" ht="15" x14ac:dyDescent="0.2"/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  <row r="143" s="20" customFormat="1" ht="15" x14ac:dyDescent="0.2"/>
    <row r="144" s="20" customFormat="1" ht="15" x14ac:dyDescent="0.2"/>
    <row r="145" s="20" customFormat="1" ht="15" x14ac:dyDescent="0.2"/>
    <row r="146" s="20" customFormat="1" ht="15" x14ac:dyDescent="0.2"/>
    <row r="147" s="20" customFormat="1" ht="15" x14ac:dyDescent="0.2"/>
    <row r="148" s="20" customFormat="1" ht="15" x14ac:dyDescent="0.2"/>
    <row r="149" s="20" customFormat="1" ht="15" x14ac:dyDescent="0.2"/>
    <row r="150" s="20" customFormat="1" ht="15" x14ac:dyDescent="0.2"/>
    <row r="151" s="20" customFormat="1" ht="15" x14ac:dyDescent="0.2"/>
    <row r="152" s="20" customFormat="1" ht="15" x14ac:dyDescent="0.2"/>
    <row r="153" s="20" customFormat="1" ht="15" x14ac:dyDescent="0.2"/>
    <row r="154" s="20" customFormat="1" ht="15" x14ac:dyDescent="0.2"/>
    <row r="155" s="20" customFormat="1" ht="15" x14ac:dyDescent="0.2"/>
    <row r="156" s="20" customFormat="1" ht="15" x14ac:dyDescent="0.2"/>
    <row r="157" s="20" customFormat="1" ht="15" x14ac:dyDescent="0.2"/>
    <row r="158" s="20" customFormat="1" ht="15" x14ac:dyDescent="0.2"/>
    <row r="159" s="20" customFormat="1" ht="15" x14ac:dyDescent="0.2"/>
    <row r="160" s="20" customFormat="1" ht="15" x14ac:dyDescent="0.2"/>
    <row r="161" s="20" customFormat="1" ht="15" x14ac:dyDescent="0.2"/>
  </sheetData>
  <mergeCells count="30">
    <mergeCell ref="A8:AC8"/>
    <mergeCell ref="B10:R10"/>
    <mergeCell ref="B12:O12"/>
    <mergeCell ref="B14:O14"/>
    <mergeCell ref="A16:A19"/>
    <mergeCell ref="B16:C19"/>
    <mergeCell ref="D16:E18"/>
    <mergeCell ref="F16:G18"/>
    <mergeCell ref="H16:U16"/>
    <mergeCell ref="V16:W18"/>
    <mergeCell ref="X16:Y18"/>
    <mergeCell ref="Z16:AC16"/>
    <mergeCell ref="H17:I18"/>
    <mergeCell ref="J17:K18"/>
    <mergeCell ref="L17:M18"/>
    <mergeCell ref="N17:U17"/>
    <mergeCell ref="A31:A35"/>
    <mergeCell ref="B31:B35"/>
    <mergeCell ref="R18:S18"/>
    <mergeCell ref="T18:U18"/>
    <mergeCell ref="B20:C20"/>
    <mergeCell ref="A21:A25"/>
    <mergeCell ref="B21:B25"/>
    <mergeCell ref="A26:A30"/>
    <mergeCell ref="B26:B30"/>
    <mergeCell ref="Z15:AC15"/>
    <mergeCell ref="Z17:AA18"/>
    <mergeCell ref="AB17:AC18"/>
    <mergeCell ref="N18:O18"/>
    <mergeCell ref="P18:Q18"/>
  </mergeCells>
  <pageMargins left="0.7" right="0.7" top="0.53" bottom="0.41" header="0.3" footer="0.3"/>
  <pageSetup paperSize="9" scale="6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60"/>
  <sheetViews>
    <sheetView showGridLines="0" topLeftCell="A9" workbookViewId="0">
      <pane xSplit="3" ySplit="11" topLeftCell="D23" activePane="bottomRight" state="frozen"/>
      <selection activeCell="A9" sqref="A9"/>
      <selection pane="topRight" activeCell="D9" sqref="D9"/>
      <selection pane="bottomLeft" activeCell="A20" sqref="A20"/>
      <selection pane="bottomRight" activeCell="Y28" sqref="Y28"/>
    </sheetView>
  </sheetViews>
  <sheetFormatPr defaultRowHeight="12" x14ac:dyDescent="0.2"/>
  <cols>
    <col min="1" max="1" width="3.5703125" style="10" customWidth="1"/>
    <col min="2" max="2" width="13.5703125" style="10" customWidth="1"/>
    <col min="3" max="3" width="21" style="10" customWidth="1"/>
    <col min="4" max="4" width="5.28515625" style="10" customWidth="1"/>
    <col min="5" max="5" width="6.85546875" style="10" customWidth="1"/>
    <col min="6" max="6" width="5.28515625" style="10" customWidth="1"/>
    <col min="7" max="7" width="8" style="10" customWidth="1"/>
    <col min="8" max="8" width="5.28515625" style="10" customWidth="1"/>
    <col min="9" max="9" width="7.140625" style="10" customWidth="1"/>
    <col min="10" max="10" width="5.28515625" style="10" customWidth="1"/>
    <col min="11" max="11" width="8.5703125" style="10" customWidth="1"/>
    <col min="12" max="12" width="6.28515625" style="10" customWidth="1"/>
    <col min="13" max="13" width="7.85546875" style="10" customWidth="1"/>
    <col min="14" max="18" width="5.28515625" style="10" customWidth="1"/>
    <col min="19" max="19" width="5.5703125" style="10" customWidth="1"/>
    <col min="20" max="20" width="5.28515625" style="10" customWidth="1"/>
    <col min="21" max="21" width="8" style="10" customWidth="1"/>
    <col min="22" max="24" width="5.28515625" style="10" customWidth="1"/>
    <col min="25" max="25" width="8" style="10" customWidth="1"/>
    <col min="26" max="26" width="5.28515625" style="10" customWidth="1"/>
    <col min="27" max="27" width="8" style="10" customWidth="1"/>
    <col min="28" max="28" width="5.28515625" style="10" customWidth="1"/>
    <col min="29" max="29" width="5.85546875" style="10" customWidth="1"/>
    <col min="30" max="16384" width="9.140625" style="10"/>
  </cols>
  <sheetData>
    <row r="1" spans="1:42" ht="12.75" x14ac:dyDescent="0.2">
      <c r="S1" s="11"/>
      <c r="T1" s="11"/>
    </row>
    <row r="2" spans="1:42" x14ac:dyDescent="0.2">
      <c r="O2" s="12"/>
      <c r="P2" s="12"/>
      <c r="U2" s="12"/>
    </row>
    <row r="3" spans="1:42" x14ac:dyDescent="0.2">
      <c r="O3" s="12"/>
      <c r="P3" s="12"/>
      <c r="U3" s="12"/>
    </row>
    <row r="4" spans="1:42" x14ac:dyDescent="0.2">
      <c r="O4" s="12"/>
      <c r="P4" s="12"/>
      <c r="U4" s="12"/>
    </row>
    <row r="5" spans="1:42" x14ac:dyDescent="0.2">
      <c r="O5" s="12"/>
      <c r="P5" s="12"/>
      <c r="U5" s="12"/>
    </row>
    <row r="6" spans="1:42" x14ac:dyDescent="0.2">
      <c r="O6" s="12"/>
      <c r="P6" s="12"/>
      <c r="U6" s="12"/>
    </row>
    <row r="7" spans="1:42" customFormat="1" ht="15" x14ac:dyDescent="0.25">
      <c r="A7" s="230" t="s">
        <v>36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1:42" customFormat="1" ht="15" x14ac:dyDescent="0.25"/>
    <row r="9" spans="1:42" customFormat="1" ht="15" x14ac:dyDescent="0.25">
      <c r="B9" s="231" t="s">
        <v>185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16"/>
      <c r="T9" s="16"/>
      <c r="U9" s="16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customFormat="1" ht="15" x14ac:dyDescent="0.25">
      <c r="M10" s="10"/>
      <c r="N10" s="10"/>
    </row>
    <row r="11" spans="1:42" customFormat="1" ht="15" x14ac:dyDescent="0.25">
      <c r="B11" s="231" t="s">
        <v>202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19"/>
      <c r="Q11" s="19"/>
      <c r="R11" s="19"/>
      <c r="S11" s="19"/>
      <c r="T11" s="19"/>
      <c r="U11" s="19"/>
    </row>
    <row r="12" spans="1:42" customFormat="1" ht="15" x14ac:dyDescent="0.25">
      <c r="M12" s="10"/>
      <c r="N12" s="10"/>
    </row>
    <row r="13" spans="1:42" customFormat="1" ht="15" x14ac:dyDescent="0.25">
      <c r="B13" s="231" t="s">
        <v>208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19"/>
      <c r="Q13" s="19"/>
      <c r="R13" s="19"/>
      <c r="S13" s="19"/>
      <c r="T13" s="19"/>
    </row>
    <row r="14" spans="1:42" customFormat="1" ht="15" x14ac:dyDescent="0.25">
      <c r="E14" s="18"/>
      <c r="F14" s="18"/>
      <c r="G14" s="18"/>
      <c r="H14" s="18"/>
      <c r="I14" s="18"/>
      <c r="J14" s="18"/>
      <c r="K14" s="19"/>
      <c r="L14" s="19"/>
      <c r="M14" s="10"/>
      <c r="N14" s="10"/>
      <c r="O14" s="19"/>
      <c r="P14" s="19"/>
      <c r="Q14" s="19"/>
      <c r="R14" s="19"/>
      <c r="S14" s="19"/>
      <c r="T14" s="19"/>
      <c r="Z14" s="213" t="s">
        <v>191</v>
      </c>
      <c r="AA14" s="213"/>
      <c r="AB14" s="213"/>
      <c r="AC14" s="213"/>
    </row>
    <row r="15" spans="1:42" ht="12.75" customHeight="1" x14ac:dyDescent="0.2">
      <c r="A15" s="232" t="s">
        <v>0</v>
      </c>
      <c r="B15" s="232" t="s">
        <v>54</v>
      </c>
      <c r="C15" s="232"/>
      <c r="D15" s="220" t="s">
        <v>165</v>
      </c>
      <c r="E15" s="220"/>
      <c r="F15" s="220" t="s">
        <v>55</v>
      </c>
      <c r="G15" s="220"/>
      <c r="H15" s="220" t="s">
        <v>107</v>
      </c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33" t="s">
        <v>63</v>
      </c>
      <c r="W15" s="233"/>
      <c r="X15" s="233" t="s">
        <v>64</v>
      </c>
      <c r="Y15" s="233"/>
      <c r="Z15" s="238" t="s">
        <v>98</v>
      </c>
      <c r="AA15" s="239"/>
      <c r="AB15" s="239"/>
      <c r="AC15" s="240"/>
    </row>
    <row r="16" spans="1:42" ht="12.75" customHeight="1" x14ac:dyDescent="0.2">
      <c r="A16" s="232"/>
      <c r="B16" s="232"/>
      <c r="C16" s="232"/>
      <c r="D16" s="220"/>
      <c r="E16" s="220"/>
      <c r="F16" s="220"/>
      <c r="G16" s="220"/>
      <c r="H16" s="220" t="s">
        <v>66</v>
      </c>
      <c r="I16" s="220"/>
      <c r="J16" s="220" t="s">
        <v>67</v>
      </c>
      <c r="K16" s="220"/>
      <c r="L16" s="220" t="s">
        <v>57</v>
      </c>
      <c r="M16" s="220"/>
      <c r="N16" s="241" t="s">
        <v>58</v>
      </c>
      <c r="O16" s="242"/>
      <c r="P16" s="242"/>
      <c r="Q16" s="242"/>
      <c r="R16" s="242"/>
      <c r="S16" s="242"/>
      <c r="T16" s="242"/>
      <c r="U16" s="243"/>
      <c r="V16" s="233"/>
      <c r="W16" s="233"/>
      <c r="X16" s="233"/>
      <c r="Y16" s="233"/>
      <c r="Z16" s="234" t="s">
        <v>62</v>
      </c>
      <c r="AA16" s="235"/>
      <c r="AB16" s="234" t="s">
        <v>65</v>
      </c>
      <c r="AC16" s="235"/>
    </row>
    <row r="17" spans="1:29" ht="39" customHeight="1" x14ac:dyDescent="0.2">
      <c r="A17" s="232"/>
      <c r="B17" s="232"/>
      <c r="C17" s="232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 t="s">
        <v>59</v>
      </c>
      <c r="O17" s="220"/>
      <c r="P17" s="220" t="s">
        <v>60</v>
      </c>
      <c r="Q17" s="220"/>
      <c r="R17" s="220" t="s">
        <v>61</v>
      </c>
      <c r="S17" s="220"/>
      <c r="T17" s="220" t="s">
        <v>46</v>
      </c>
      <c r="U17" s="220"/>
      <c r="V17" s="233"/>
      <c r="W17" s="233"/>
      <c r="X17" s="233"/>
      <c r="Y17" s="233"/>
      <c r="Z17" s="236"/>
      <c r="AA17" s="237"/>
      <c r="AB17" s="236"/>
      <c r="AC17" s="237"/>
    </row>
    <row r="18" spans="1:29" ht="12.75" x14ac:dyDescent="0.2">
      <c r="A18" s="232"/>
      <c r="B18" s="232"/>
      <c r="C18" s="232"/>
      <c r="D18" s="39" t="s">
        <v>31</v>
      </c>
      <c r="E18" s="39" t="s">
        <v>32</v>
      </c>
      <c r="F18" s="39" t="s">
        <v>31</v>
      </c>
      <c r="G18" s="39" t="s">
        <v>32</v>
      </c>
      <c r="H18" s="39" t="s">
        <v>31</v>
      </c>
      <c r="I18" s="39" t="s">
        <v>32</v>
      </c>
      <c r="J18" s="39" t="s">
        <v>31</v>
      </c>
      <c r="K18" s="39" t="s">
        <v>32</v>
      </c>
      <c r="L18" s="39" t="s">
        <v>31</v>
      </c>
      <c r="M18" s="39" t="s">
        <v>32</v>
      </c>
      <c r="N18" s="39" t="s">
        <v>31</v>
      </c>
      <c r="O18" s="39" t="s">
        <v>32</v>
      </c>
      <c r="P18" s="39" t="s">
        <v>31</v>
      </c>
      <c r="Q18" s="39" t="s">
        <v>32</v>
      </c>
      <c r="R18" s="39" t="s">
        <v>31</v>
      </c>
      <c r="S18" s="39" t="s">
        <v>32</v>
      </c>
      <c r="T18" s="39" t="s">
        <v>31</v>
      </c>
      <c r="U18" s="39" t="s">
        <v>32</v>
      </c>
      <c r="V18" s="39" t="s">
        <v>31</v>
      </c>
      <c r="W18" s="39" t="s">
        <v>32</v>
      </c>
      <c r="X18" s="39" t="s">
        <v>31</v>
      </c>
      <c r="Y18" s="39" t="s">
        <v>32</v>
      </c>
      <c r="Z18" s="39" t="s">
        <v>31</v>
      </c>
      <c r="AA18" s="39" t="s">
        <v>32</v>
      </c>
      <c r="AB18" s="39" t="s">
        <v>31</v>
      </c>
      <c r="AC18" s="39" t="s">
        <v>32</v>
      </c>
    </row>
    <row r="19" spans="1:29" ht="12.75" x14ac:dyDescent="0.2">
      <c r="A19" s="41" t="s">
        <v>34</v>
      </c>
      <c r="B19" s="229" t="s">
        <v>35</v>
      </c>
      <c r="C19" s="229"/>
      <c r="D19" s="41">
        <v>1</v>
      </c>
      <c r="E19" s="41">
        <v>2</v>
      </c>
      <c r="F19" s="41">
        <v>3</v>
      </c>
      <c r="G19" s="41">
        <v>4</v>
      </c>
      <c r="H19" s="41">
        <v>5</v>
      </c>
      <c r="I19" s="41">
        <v>6</v>
      </c>
      <c r="J19" s="41">
        <v>7</v>
      </c>
      <c r="K19" s="41">
        <v>8</v>
      </c>
      <c r="L19" s="41">
        <v>9</v>
      </c>
      <c r="M19" s="41">
        <v>10</v>
      </c>
      <c r="N19" s="91">
        <v>11</v>
      </c>
      <c r="O19" s="91">
        <v>12</v>
      </c>
      <c r="P19" s="91">
        <v>13</v>
      </c>
      <c r="Q19" s="91">
        <v>14</v>
      </c>
      <c r="R19" s="91">
        <v>15</v>
      </c>
      <c r="S19" s="91">
        <v>16</v>
      </c>
      <c r="T19" s="91">
        <v>17</v>
      </c>
      <c r="U19" s="91">
        <v>18</v>
      </c>
      <c r="V19" s="91">
        <v>19</v>
      </c>
      <c r="W19" s="91">
        <v>20</v>
      </c>
      <c r="X19" s="91">
        <v>21</v>
      </c>
      <c r="Y19" s="91">
        <v>22</v>
      </c>
      <c r="Z19" s="91">
        <v>23</v>
      </c>
      <c r="AA19" s="91">
        <v>24</v>
      </c>
      <c r="AB19" s="91">
        <v>25</v>
      </c>
      <c r="AC19" s="91">
        <v>26</v>
      </c>
    </row>
    <row r="20" spans="1:29" ht="12.75" x14ac:dyDescent="0.2">
      <c r="A20" s="220">
        <v>1</v>
      </c>
      <c r="B20" s="220" t="s">
        <v>49</v>
      </c>
      <c r="C20" s="49" t="s">
        <v>92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f t="shared" ref="L20:M23" si="0">SUM(H20+J20)</f>
        <v>0</v>
      </c>
      <c r="M20" s="44">
        <f t="shared" si="0"/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5">
        <v>0</v>
      </c>
      <c r="W20" s="45">
        <v>0</v>
      </c>
      <c r="X20" s="45">
        <f>SUM(D20+F20-L20-V20)</f>
        <v>0</v>
      </c>
      <c r="Y20" s="45">
        <f>SUM(E20+G20-M20-W20)</f>
        <v>0</v>
      </c>
      <c r="Z20" s="45">
        <v>0</v>
      </c>
      <c r="AA20" s="45">
        <v>0</v>
      </c>
      <c r="AB20" s="45">
        <v>0</v>
      </c>
      <c r="AC20" s="45">
        <v>0</v>
      </c>
    </row>
    <row r="21" spans="1:29" ht="25.5" x14ac:dyDescent="0.2">
      <c r="A21" s="220"/>
      <c r="B21" s="220"/>
      <c r="C21" s="25" t="s">
        <v>87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f t="shared" si="0"/>
        <v>0</v>
      </c>
      <c r="M21" s="164">
        <f t="shared" si="0"/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45">
        <v>0</v>
      </c>
      <c r="W21" s="45">
        <v>0</v>
      </c>
      <c r="X21" s="45">
        <f t="shared" ref="X21:X23" si="1">SUM(D21+F21-L21-V21)</f>
        <v>0</v>
      </c>
      <c r="Y21" s="45">
        <f t="shared" ref="Y21:Y23" si="2">SUM(E21+G21-M21-W21)</f>
        <v>0</v>
      </c>
      <c r="Z21" s="45">
        <v>0</v>
      </c>
      <c r="AA21" s="45">
        <v>0</v>
      </c>
      <c r="AB21" s="45">
        <v>0</v>
      </c>
      <c r="AC21" s="45">
        <v>0</v>
      </c>
    </row>
    <row r="22" spans="1:29" ht="25.5" x14ac:dyDescent="0.2">
      <c r="A22" s="220"/>
      <c r="B22" s="220"/>
      <c r="C22" s="25" t="s">
        <v>88</v>
      </c>
      <c r="D22" s="164">
        <v>0</v>
      </c>
      <c r="E22" s="164">
        <v>0</v>
      </c>
      <c r="F22" s="164">
        <v>1</v>
      </c>
      <c r="G22" s="164">
        <v>2.2999999999999998</v>
      </c>
      <c r="H22" s="164">
        <v>0</v>
      </c>
      <c r="I22" s="164">
        <v>0</v>
      </c>
      <c r="J22" s="164">
        <v>1</v>
      </c>
      <c r="K22" s="164">
        <v>2.2999999999999998</v>
      </c>
      <c r="L22" s="164">
        <f t="shared" si="0"/>
        <v>1</v>
      </c>
      <c r="M22" s="164">
        <f t="shared" si="0"/>
        <v>2.2999999999999998</v>
      </c>
      <c r="N22" s="164">
        <v>0</v>
      </c>
      <c r="O22" s="164">
        <v>0</v>
      </c>
      <c r="P22" s="164">
        <v>1</v>
      </c>
      <c r="Q22" s="164">
        <v>2.2999999999999998</v>
      </c>
      <c r="R22" s="164">
        <v>0</v>
      </c>
      <c r="S22" s="164">
        <v>0</v>
      </c>
      <c r="T22" s="164">
        <v>0</v>
      </c>
      <c r="U22" s="164">
        <v>0</v>
      </c>
      <c r="V22" s="45">
        <v>0</v>
      </c>
      <c r="W22" s="45">
        <v>0</v>
      </c>
      <c r="X22" s="45">
        <f t="shared" si="1"/>
        <v>0</v>
      </c>
      <c r="Y22" s="45">
        <f t="shared" si="2"/>
        <v>0</v>
      </c>
      <c r="Z22" s="45">
        <v>0</v>
      </c>
      <c r="AA22" s="45">
        <v>0</v>
      </c>
      <c r="AB22" s="45">
        <v>0</v>
      </c>
      <c r="AC22" s="45">
        <v>0</v>
      </c>
    </row>
    <row r="23" spans="1:29" ht="25.5" x14ac:dyDescent="0.2">
      <c r="A23" s="220"/>
      <c r="B23" s="220"/>
      <c r="C23" s="25" t="s">
        <v>89</v>
      </c>
      <c r="D23" s="44">
        <v>0</v>
      </c>
      <c r="E23" s="44">
        <v>0</v>
      </c>
      <c r="F23" s="44">
        <v>0</v>
      </c>
      <c r="G23" s="44">
        <v>0</v>
      </c>
      <c r="H23" s="155">
        <v>0</v>
      </c>
      <c r="I23" s="155">
        <v>0</v>
      </c>
      <c r="J23" s="155">
        <v>0</v>
      </c>
      <c r="K23" s="155">
        <v>0</v>
      </c>
      <c r="L23" s="164">
        <f t="shared" si="0"/>
        <v>0</v>
      </c>
      <c r="M23" s="164">
        <f t="shared" si="0"/>
        <v>0</v>
      </c>
      <c r="N23" s="155">
        <v>0</v>
      </c>
      <c r="O23" s="155">
        <v>0</v>
      </c>
      <c r="P23" s="155">
        <v>0</v>
      </c>
      <c r="Q23" s="155">
        <v>0</v>
      </c>
      <c r="R23" s="44">
        <v>0</v>
      </c>
      <c r="S23" s="44">
        <v>0</v>
      </c>
      <c r="T23" s="155">
        <v>0</v>
      </c>
      <c r="U23" s="155">
        <v>0</v>
      </c>
      <c r="V23" s="45">
        <v>0</v>
      </c>
      <c r="W23" s="45">
        <v>0</v>
      </c>
      <c r="X23" s="45">
        <f t="shared" si="1"/>
        <v>0</v>
      </c>
      <c r="Y23" s="45">
        <f t="shared" si="2"/>
        <v>0</v>
      </c>
      <c r="Z23" s="45">
        <v>0</v>
      </c>
      <c r="AA23" s="45">
        <v>0</v>
      </c>
      <c r="AB23" s="45">
        <v>0</v>
      </c>
      <c r="AC23" s="45">
        <v>0</v>
      </c>
    </row>
    <row r="24" spans="1:29" ht="12.75" x14ac:dyDescent="0.2">
      <c r="A24" s="220"/>
      <c r="B24" s="220"/>
      <c r="C24" s="50" t="s">
        <v>32</v>
      </c>
      <c r="D24" s="143">
        <f>SUM(D20:D23)</f>
        <v>0</v>
      </c>
      <c r="E24" s="143">
        <f t="shared" ref="E24:AC24" si="3">SUM(E20:E23)</f>
        <v>0</v>
      </c>
      <c r="F24" s="143">
        <f t="shared" si="3"/>
        <v>1</v>
      </c>
      <c r="G24" s="143">
        <f t="shared" si="3"/>
        <v>2.2999999999999998</v>
      </c>
      <c r="H24" s="143">
        <f t="shared" si="3"/>
        <v>0</v>
      </c>
      <c r="I24" s="143">
        <f t="shared" si="3"/>
        <v>0</v>
      </c>
      <c r="J24" s="143">
        <f t="shared" si="3"/>
        <v>1</v>
      </c>
      <c r="K24" s="143">
        <f t="shared" si="3"/>
        <v>2.2999999999999998</v>
      </c>
      <c r="L24" s="143">
        <f t="shared" si="3"/>
        <v>1</v>
      </c>
      <c r="M24" s="143">
        <f t="shared" si="3"/>
        <v>2.2999999999999998</v>
      </c>
      <c r="N24" s="143">
        <f t="shared" si="3"/>
        <v>0</v>
      </c>
      <c r="O24" s="143">
        <f t="shared" si="3"/>
        <v>0</v>
      </c>
      <c r="P24" s="143">
        <f t="shared" si="3"/>
        <v>1</v>
      </c>
      <c r="Q24" s="143">
        <f t="shared" si="3"/>
        <v>2.2999999999999998</v>
      </c>
      <c r="R24" s="143">
        <f t="shared" si="3"/>
        <v>0</v>
      </c>
      <c r="S24" s="143">
        <f t="shared" si="3"/>
        <v>0</v>
      </c>
      <c r="T24" s="143">
        <f t="shared" si="3"/>
        <v>0</v>
      </c>
      <c r="U24" s="143">
        <f t="shared" si="3"/>
        <v>0</v>
      </c>
      <c r="V24" s="143">
        <f t="shared" si="3"/>
        <v>0</v>
      </c>
      <c r="W24" s="143">
        <f t="shared" si="3"/>
        <v>0</v>
      </c>
      <c r="X24" s="143">
        <f t="shared" si="3"/>
        <v>0</v>
      </c>
      <c r="Y24" s="143">
        <f t="shared" si="3"/>
        <v>0</v>
      </c>
      <c r="Z24" s="143">
        <f t="shared" si="3"/>
        <v>0</v>
      </c>
      <c r="AA24" s="143">
        <f t="shared" si="3"/>
        <v>0</v>
      </c>
      <c r="AB24" s="143">
        <f t="shared" si="3"/>
        <v>0</v>
      </c>
      <c r="AC24" s="143">
        <f t="shared" si="3"/>
        <v>0</v>
      </c>
    </row>
    <row r="25" spans="1:29" ht="12.75" x14ac:dyDescent="0.2">
      <c r="A25" s="220">
        <v>2</v>
      </c>
      <c r="B25" s="220" t="s">
        <v>50</v>
      </c>
      <c r="C25" s="49" t="s">
        <v>92</v>
      </c>
      <c r="D25" s="162">
        <v>4</v>
      </c>
      <c r="E25" s="162">
        <v>275.3</v>
      </c>
      <c r="F25" s="163">
        <v>20</v>
      </c>
      <c r="G25" s="163">
        <v>54053.8</v>
      </c>
      <c r="H25" s="162">
        <v>4</v>
      </c>
      <c r="I25" s="162">
        <v>275.3</v>
      </c>
      <c r="J25" s="163">
        <v>16</v>
      </c>
      <c r="K25" s="163">
        <v>53830.6</v>
      </c>
      <c r="L25" s="164">
        <f>SUM(H25+J25)</f>
        <v>20</v>
      </c>
      <c r="M25" s="164">
        <f>SUM(I25+K25)</f>
        <v>54105.9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162">
        <v>21</v>
      </c>
      <c r="U25" s="162">
        <v>54105.9</v>
      </c>
      <c r="V25" s="45">
        <v>0</v>
      </c>
      <c r="W25" s="45">
        <v>0</v>
      </c>
      <c r="X25" s="165">
        <f>SUM(D25+F25-L25-V25)</f>
        <v>4</v>
      </c>
      <c r="Y25" s="165">
        <f>SUM(E25+G25-M25-W25)</f>
        <v>223.20000000000437</v>
      </c>
      <c r="Z25" s="162">
        <v>4</v>
      </c>
      <c r="AA25" s="162">
        <v>223.2</v>
      </c>
      <c r="AB25" s="162">
        <v>0</v>
      </c>
      <c r="AC25" s="162">
        <v>0</v>
      </c>
    </row>
    <row r="26" spans="1:29" ht="25.5" x14ac:dyDescent="0.2">
      <c r="A26" s="220"/>
      <c r="B26" s="220"/>
      <c r="C26" s="25" t="s">
        <v>87</v>
      </c>
      <c r="D26" s="45">
        <v>1</v>
      </c>
      <c r="E26" s="45">
        <v>74.2</v>
      </c>
      <c r="F26" s="108">
        <v>0</v>
      </c>
      <c r="G26" s="108">
        <v>0</v>
      </c>
      <c r="H26" s="44">
        <v>1</v>
      </c>
      <c r="I26" s="44">
        <v>74.2</v>
      </c>
      <c r="J26" s="44">
        <v>0</v>
      </c>
      <c r="K26" s="44">
        <v>0</v>
      </c>
      <c r="L26" s="164">
        <f t="shared" ref="L26:L28" si="4">SUM(H26+J26)</f>
        <v>1</v>
      </c>
      <c r="M26" s="164">
        <f t="shared" ref="M26:M28" si="5">SUM(I26+K26)</f>
        <v>74.2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164">
        <v>1</v>
      </c>
      <c r="U26" s="164">
        <v>74.2</v>
      </c>
      <c r="V26" s="45">
        <v>0</v>
      </c>
      <c r="W26" s="45">
        <v>0</v>
      </c>
      <c r="X26" s="45">
        <f t="shared" ref="X26:X28" si="6">SUM(D26+F26-L26-V26)</f>
        <v>0</v>
      </c>
      <c r="Y26" s="45">
        <f t="shared" ref="Y26:Y28" si="7">SUM(E26+G26-M26-W26)</f>
        <v>0</v>
      </c>
      <c r="Z26" s="45">
        <v>0</v>
      </c>
      <c r="AA26" s="45">
        <v>0</v>
      </c>
      <c r="AB26" s="45">
        <v>0</v>
      </c>
      <c r="AC26" s="45">
        <v>0</v>
      </c>
    </row>
    <row r="27" spans="1:29" ht="25.5" x14ac:dyDescent="0.2">
      <c r="A27" s="220"/>
      <c r="B27" s="220"/>
      <c r="C27" s="25" t="s">
        <v>88</v>
      </c>
      <c r="D27" s="44">
        <v>0</v>
      </c>
      <c r="E27" s="44">
        <v>0</v>
      </c>
      <c r="F27" s="44">
        <v>3</v>
      </c>
      <c r="G27" s="158">
        <v>11</v>
      </c>
      <c r="H27" s="44">
        <v>0</v>
      </c>
      <c r="I27" s="44">
        <v>0</v>
      </c>
      <c r="J27" s="44">
        <v>3</v>
      </c>
      <c r="K27" s="158">
        <v>11</v>
      </c>
      <c r="L27" s="164">
        <f t="shared" si="4"/>
        <v>3</v>
      </c>
      <c r="M27" s="158">
        <f t="shared" si="5"/>
        <v>11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>
        <v>3</v>
      </c>
      <c r="U27" s="158">
        <v>11</v>
      </c>
      <c r="V27" s="45">
        <v>0</v>
      </c>
      <c r="W27" s="45">
        <v>0</v>
      </c>
      <c r="X27" s="45">
        <f t="shared" si="6"/>
        <v>0</v>
      </c>
      <c r="Y27" s="45">
        <f t="shared" si="7"/>
        <v>0</v>
      </c>
      <c r="Z27" s="45">
        <v>0</v>
      </c>
      <c r="AA27" s="45">
        <v>0</v>
      </c>
      <c r="AB27" s="45">
        <v>0</v>
      </c>
      <c r="AC27" s="45">
        <v>0</v>
      </c>
    </row>
    <row r="28" spans="1:29" ht="25.5" x14ac:dyDescent="0.2">
      <c r="A28" s="220"/>
      <c r="B28" s="220"/>
      <c r="C28" s="25" t="s">
        <v>89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164">
        <f t="shared" si="4"/>
        <v>0</v>
      </c>
      <c r="M28" s="164">
        <f t="shared" si="5"/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0</v>
      </c>
      <c r="V28" s="45">
        <v>0</v>
      </c>
      <c r="W28" s="45">
        <v>0</v>
      </c>
      <c r="X28" s="45">
        <f t="shared" si="6"/>
        <v>0</v>
      </c>
      <c r="Y28" s="45">
        <f t="shared" si="7"/>
        <v>0</v>
      </c>
      <c r="Z28" s="45">
        <v>0</v>
      </c>
      <c r="AA28" s="45">
        <v>0</v>
      </c>
      <c r="AB28" s="45">
        <v>0</v>
      </c>
      <c r="AC28" s="45">
        <v>0</v>
      </c>
    </row>
    <row r="29" spans="1:29" ht="12.75" x14ac:dyDescent="0.2">
      <c r="A29" s="220"/>
      <c r="B29" s="220"/>
      <c r="C29" s="50" t="s">
        <v>32</v>
      </c>
      <c r="D29" s="143">
        <f>SUM(D25:D28)</f>
        <v>5</v>
      </c>
      <c r="E29" s="143">
        <f t="shared" ref="E29:AC29" si="8">SUM(E25:E28)</f>
        <v>349.5</v>
      </c>
      <c r="F29" s="143">
        <f t="shared" si="8"/>
        <v>23</v>
      </c>
      <c r="G29" s="160">
        <f t="shared" si="8"/>
        <v>54064.800000000003</v>
      </c>
      <c r="H29" s="143">
        <f t="shared" si="8"/>
        <v>5</v>
      </c>
      <c r="I29" s="143">
        <f t="shared" si="8"/>
        <v>349.5</v>
      </c>
      <c r="J29" s="143">
        <f t="shared" si="8"/>
        <v>19</v>
      </c>
      <c r="K29" s="143">
        <f t="shared" si="8"/>
        <v>53841.599999999999</v>
      </c>
      <c r="L29" s="143">
        <f t="shared" si="8"/>
        <v>24</v>
      </c>
      <c r="M29" s="143">
        <f t="shared" si="8"/>
        <v>54191.1</v>
      </c>
      <c r="N29" s="143">
        <f t="shared" si="8"/>
        <v>0</v>
      </c>
      <c r="O29" s="143">
        <f t="shared" si="8"/>
        <v>0</v>
      </c>
      <c r="P29" s="143">
        <f t="shared" si="8"/>
        <v>0</v>
      </c>
      <c r="Q29" s="143">
        <f t="shared" si="8"/>
        <v>0</v>
      </c>
      <c r="R29" s="143">
        <f t="shared" si="8"/>
        <v>0</v>
      </c>
      <c r="S29" s="143">
        <f t="shared" si="8"/>
        <v>0</v>
      </c>
      <c r="T29" s="143">
        <f t="shared" si="8"/>
        <v>25</v>
      </c>
      <c r="U29" s="143">
        <f t="shared" si="8"/>
        <v>54191.1</v>
      </c>
      <c r="V29" s="143">
        <f t="shared" si="8"/>
        <v>0</v>
      </c>
      <c r="W29" s="143">
        <f t="shared" si="8"/>
        <v>0</v>
      </c>
      <c r="X29" s="143">
        <f t="shared" si="8"/>
        <v>4</v>
      </c>
      <c r="Y29" s="160">
        <f t="shared" si="8"/>
        <v>223.20000000000437</v>
      </c>
      <c r="Z29" s="143">
        <f t="shared" si="8"/>
        <v>4</v>
      </c>
      <c r="AA29" s="143">
        <f t="shared" si="8"/>
        <v>223.2</v>
      </c>
      <c r="AB29" s="143">
        <f t="shared" si="8"/>
        <v>0</v>
      </c>
      <c r="AC29" s="143">
        <f t="shared" si="8"/>
        <v>0</v>
      </c>
    </row>
    <row r="30" spans="1:29" ht="12.75" x14ac:dyDescent="0.2">
      <c r="A30" s="220">
        <v>3</v>
      </c>
      <c r="B30" s="220" t="s">
        <v>51</v>
      </c>
      <c r="C30" s="49" t="s">
        <v>92</v>
      </c>
      <c r="D30" s="44">
        <v>0</v>
      </c>
      <c r="E30" s="44">
        <v>0</v>
      </c>
      <c r="F30" s="44">
        <v>11</v>
      </c>
      <c r="G30" s="44">
        <v>0</v>
      </c>
      <c r="H30" s="44">
        <v>0</v>
      </c>
      <c r="I30" s="44">
        <v>0</v>
      </c>
      <c r="J30" s="44">
        <v>6</v>
      </c>
      <c r="K30" s="44">
        <v>0</v>
      </c>
      <c r="L30" s="164">
        <f>SUM(H30+J30)</f>
        <v>6</v>
      </c>
      <c r="M30" s="164">
        <f>SUM(I30+K30)</f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5">
        <v>0</v>
      </c>
      <c r="W30" s="45">
        <v>0</v>
      </c>
      <c r="X30" s="45">
        <f>SUM(D30+F30-L30-V30)</f>
        <v>5</v>
      </c>
      <c r="Y30" s="45">
        <f>SUM(E30+G30-M30-W30)</f>
        <v>0</v>
      </c>
      <c r="Z30" s="45">
        <v>5</v>
      </c>
      <c r="AA30" s="45">
        <v>0</v>
      </c>
      <c r="AB30" s="45">
        <v>0</v>
      </c>
      <c r="AC30" s="45">
        <v>0</v>
      </c>
    </row>
    <row r="31" spans="1:29" ht="25.5" x14ac:dyDescent="0.2">
      <c r="A31" s="227"/>
      <c r="B31" s="220"/>
      <c r="C31" s="25" t="s">
        <v>87</v>
      </c>
      <c r="D31" s="164">
        <v>0</v>
      </c>
      <c r="E31" s="164">
        <v>0</v>
      </c>
      <c r="F31" s="44">
        <v>1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164">
        <f t="shared" ref="L31:L33" si="9">SUM(H31+J31)</f>
        <v>0</v>
      </c>
      <c r="M31" s="164">
        <f t="shared" ref="M31:M33" si="10">SUM(I31+K31)</f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5">
        <v>0</v>
      </c>
      <c r="W31" s="45">
        <v>0</v>
      </c>
      <c r="X31" s="45">
        <f t="shared" ref="X31:X33" si="11">SUM(D31+F31-L31-V31)</f>
        <v>1</v>
      </c>
      <c r="Y31" s="45">
        <f t="shared" ref="Y31:Y33" si="12">SUM(E31+G31-M31-W31)</f>
        <v>0</v>
      </c>
      <c r="Z31" s="45">
        <v>1</v>
      </c>
      <c r="AA31" s="45">
        <v>0</v>
      </c>
      <c r="AB31" s="45">
        <v>0</v>
      </c>
      <c r="AC31" s="45">
        <v>0</v>
      </c>
    </row>
    <row r="32" spans="1:29" ht="25.5" x14ac:dyDescent="0.2">
      <c r="A32" s="227"/>
      <c r="B32" s="220"/>
      <c r="C32" s="25" t="s">
        <v>88</v>
      </c>
      <c r="D32" s="164">
        <v>0</v>
      </c>
      <c r="E32" s="164">
        <v>0</v>
      </c>
      <c r="F32" s="164">
        <v>9</v>
      </c>
      <c r="G32" s="164">
        <v>570.1</v>
      </c>
      <c r="H32" s="164">
        <v>0</v>
      </c>
      <c r="I32" s="164">
        <v>0</v>
      </c>
      <c r="J32" s="164">
        <v>9</v>
      </c>
      <c r="K32" s="164">
        <v>570.1</v>
      </c>
      <c r="L32" s="164">
        <f t="shared" si="9"/>
        <v>9</v>
      </c>
      <c r="M32" s="164">
        <f t="shared" si="10"/>
        <v>570.1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5">
        <v>0</v>
      </c>
      <c r="W32" s="45">
        <v>0</v>
      </c>
      <c r="X32" s="45">
        <f t="shared" si="11"/>
        <v>0</v>
      </c>
      <c r="Y32" s="45">
        <f t="shared" si="12"/>
        <v>0</v>
      </c>
      <c r="Z32" s="45">
        <v>0</v>
      </c>
      <c r="AA32" s="45">
        <v>0</v>
      </c>
      <c r="AB32" s="45">
        <v>0</v>
      </c>
      <c r="AC32" s="45">
        <v>0</v>
      </c>
    </row>
    <row r="33" spans="1:29" ht="25.5" x14ac:dyDescent="0.2">
      <c r="A33" s="227"/>
      <c r="B33" s="220"/>
      <c r="C33" s="25" t="s">
        <v>89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164">
        <f t="shared" si="9"/>
        <v>0</v>
      </c>
      <c r="M33" s="164">
        <f t="shared" si="10"/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5">
        <v>0</v>
      </c>
      <c r="W33" s="45">
        <v>0</v>
      </c>
      <c r="X33" s="45">
        <f t="shared" si="11"/>
        <v>0</v>
      </c>
      <c r="Y33" s="45">
        <f t="shared" si="12"/>
        <v>0</v>
      </c>
      <c r="Z33" s="45">
        <v>0</v>
      </c>
      <c r="AA33" s="45">
        <v>0</v>
      </c>
      <c r="AB33" s="45">
        <v>0</v>
      </c>
      <c r="AC33" s="45">
        <v>0</v>
      </c>
    </row>
    <row r="34" spans="1:29" ht="12.75" x14ac:dyDescent="0.2">
      <c r="A34" s="227"/>
      <c r="B34" s="220"/>
      <c r="C34" s="50" t="s">
        <v>32</v>
      </c>
      <c r="D34" s="143">
        <f>SUM(D30:D33)</f>
        <v>0</v>
      </c>
      <c r="E34" s="143">
        <f t="shared" ref="E34:AC34" si="13">SUM(E30:E33)</f>
        <v>0</v>
      </c>
      <c r="F34" s="143">
        <f t="shared" si="13"/>
        <v>21</v>
      </c>
      <c r="G34" s="143">
        <f t="shared" si="13"/>
        <v>570.1</v>
      </c>
      <c r="H34" s="143">
        <f t="shared" si="13"/>
        <v>0</v>
      </c>
      <c r="I34" s="143">
        <f t="shared" si="13"/>
        <v>0</v>
      </c>
      <c r="J34" s="143">
        <f t="shared" si="13"/>
        <v>15</v>
      </c>
      <c r="K34" s="143">
        <f t="shared" si="13"/>
        <v>570.1</v>
      </c>
      <c r="L34" s="143">
        <f t="shared" si="13"/>
        <v>15</v>
      </c>
      <c r="M34" s="143">
        <f t="shared" si="13"/>
        <v>570.1</v>
      </c>
      <c r="N34" s="143">
        <f t="shared" si="13"/>
        <v>0</v>
      </c>
      <c r="O34" s="143">
        <f t="shared" si="13"/>
        <v>0</v>
      </c>
      <c r="P34" s="143">
        <f t="shared" si="13"/>
        <v>0</v>
      </c>
      <c r="Q34" s="143">
        <f t="shared" si="13"/>
        <v>0</v>
      </c>
      <c r="R34" s="143">
        <f t="shared" si="13"/>
        <v>0</v>
      </c>
      <c r="S34" s="143">
        <f t="shared" si="13"/>
        <v>0</v>
      </c>
      <c r="T34" s="143">
        <f t="shared" si="13"/>
        <v>0</v>
      </c>
      <c r="U34" s="143">
        <f t="shared" si="13"/>
        <v>0</v>
      </c>
      <c r="V34" s="143">
        <f t="shared" si="13"/>
        <v>0</v>
      </c>
      <c r="W34" s="143">
        <f t="shared" si="13"/>
        <v>0</v>
      </c>
      <c r="X34" s="143">
        <f t="shared" si="13"/>
        <v>6</v>
      </c>
      <c r="Y34" s="143">
        <f t="shared" si="13"/>
        <v>0</v>
      </c>
      <c r="Z34" s="143">
        <f t="shared" si="13"/>
        <v>6</v>
      </c>
      <c r="AA34" s="143">
        <f t="shared" si="13"/>
        <v>0</v>
      </c>
      <c r="AB34" s="143">
        <f t="shared" si="13"/>
        <v>0</v>
      </c>
      <c r="AC34" s="143">
        <f t="shared" si="13"/>
        <v>0</v>
      </c>
    </row>
    <row r="73" s="20" customFormat="1" ht="15" x14ac:dyDescent="0.2"/>
    <row r="74" s="20" customFormat="1" ht="15" x14ac:dyDescent="0.2"/>
    <row r="75" s="20" customFormat="1" ht="15" x14ac:dyDescent="0.2"/>
    <row r="76" s="20" customFormat="1" ht="15" x14ac:dyDescent="0.2"/>
    <row r="77" s="20" customFormat="1" ht="15" x14ac:dyDescent="0.2"/>
    <row r="78" s="20" customFormat="1" ht="15" x14ac:dyDescent="0.2"/>
    <row r="79" s="20" customFormat="1" ht="15" x14ac:dyDescent="0.2"/>
    <row r="80" s="20" customFormat="1" ht="15" x14ac:dyDescent="0.2"/>
    <row r="81" s="20" customFormat="1" ht="15" x14ac:dyDescent="0.2"/>
    <row r="82" s="20" customFormat="1" ht="15" x14ac:dyDescent="0.2"/>
    <row r="83" s="20" customFormat="1" ht="15" x14ac:dyDescent="0.2"/>
    <row r="84" s="20" customFormat="1" ht="15" x14ac:dyDescent="0.2"/>
    <row r="85" s="20" customFormat="1" ht="15" x14ac:dyDescent="0.2"/>
    <row r="86" s="20" customFormat="1" ht="15" x14ac:dyDescent="0.2"/>
    <row r="87" s="20" customFormat="1" ht="15" x14ac:dyDescent="0.2"/>
    <row r="88" s="20" customFormat="1" ht="15" x14ac:dyDescent="0.2"/>
    <row r="89" s="20" customFormat="1" ht="15" x14ac:dyDescent="0.2"/>
    <row r="90" s="20" customFormat="1" ht="15" x14ac:dyDescent="0.2"/>
    <row r="91" s="20" customFormat="1" ht="15" x14ac:dyDescent="0.2"/>
    <row r="92" s="20" customFormat="1" ht="15" x14ac:dyDescent="0.2"/>
    <row r="93" s="20" customFormat="1" ht="15" x14ac:dyDescent="0.2"/>
    <row r="94" s="20" customFormat="1" ht="15" x14ac:dyDescent="0.2"/>
    <row r="95" s="20" customFormat="1" ht="15" x14ac:dyDescent="0.2"/>
    <row r="96" s="20" customFormat="1" ht="15" x14ac:dyDescent="0.2"/>
    <row r="97" s="20" customFormat="1" ht="15" x14ac:dyDescent="0.2"/>
    <row r="98" s="20" customFormat="1" ht="15" x14ac:dyDescent="0.2"/>
    <row r="99" s="20" customFormat="1" ht="15" x14ac:dyDescent="0.2"/>
    <row r="100" s="20" customFormat="1" ht="15" x14ac:dyDescent="0.2"/>
    <row r="101" s="20" customFormat="1" ht="15" x14ac:dyDescent="0.2"/>
    <row r="102" s="20" customFormat="1" ht="15" x14ac:dyDescent="0.2"/>
    <row r="103" s="20" customFormat="1" ht="15" x14ac:dyDescent="0.2"/>
    <row r="104" s="20" customFormat="1" ht="15" x14ac:dyDescent="0.2"/>
    <row r="105" s="20" customFormat="1" ht="15" x14ac:dyDescent="0.2"/>
    <row r="106" s="20" customFormat="1" ht="15" x14ac:dyDescent="0.2"/>
    <row r="107" s="20" customFormat="1" ht="15" x14ac:dyDescent="0.2"/>
    <row r="108" s="20" customFormat="1" ht="15" x14ac:dyDescent="0.2"/>
    <row r="109" s="20" customFormat="1" ht="15" x14ac:dyDescent="0.2"/>
    <row r="110" s="20" customFormat="1" ht="15" x14ac:dyDescent="0.2"/>
    <row r="111" s="20" customFormat="1" ht="15" x14ac:dyDescent="0.2"/>
    <row r="112" s="20" customFormat="1" ht="15" x14ac:dyDescent="0.2"/>
    <row r="113" s="20" customFormat="1" ht="15" x14ac:dyDescent="0.2"/>
    <row r="114" s="20" customFormat="1" ht="15" x14ac:dyDescent="0.2"/>
    <row r="115" s="20" customFormat="1" ht="15" x14ac:dyDescent="0.2"/>
    <row r="116" s="20" customFormat="1" ht="15" x14ac:dyDescent="0.2"/>
    <row r="117" s="20" customFormat="1" ht="15" x14ac:dyDescent="0.2"/>
    <row r="118" s="20" customFormat="1" ht="15" x14ac:dyDescent="0.2"/>
    <row r="119" s="20" customFormat="1" ht="15" x14ac:dyDescent="0.2"/>
    <row r="120" s="20" customFormat="1" ht="15" x14ac:dyDescent="0.2"/>
    <row r="121" s="20" customFormat="1" ht="15" x14ac:dyDescent="0.2"/>
    <row r="122" s="20" customFormat="1" ht="15" x14ac:dyDescent="0.2"/>
    <row r="123" s="20" customFormat="1" ht="15" x14ac:dyDescent="0.2"/>
    <row r="124" s="20" customFormat="1" ht="15" x14ac:dyDescent="0.2"/>
    <row r="125" s="20" customFormat="1" ht="15" x14ac:dyDescent="0.2"/>
    <row r="126" s="20" customFormat="1" ht="15" x14ac:dyDescent="0.2"/>
    <row r="127" s="20" customFormat="1" ht="15" x14ac:dyDescent="0.2"/>
    <row r="128" s="20" customFormat="1" ht="15" x14ac:dyDescent="0.2"/>
    <row r="129" s="20" customFormat="1" ht="15" x14ac:dyDescent="0.2"/>
    <row r="130" s="20" customFormat="1" ht="15" x14ac:dyDescent="0.2"/>
    <row r="131" s="20" customFormat="1" ht="15" x14ac:dyDescent="0.2"/>
    <row r="132" s="20" customFormat="1" ht="15" x14ac:dyDescent="0.2"/>
    <row r="133" s="20" customFormat="1" ht="15" x14ac:dyDescent="0.2"/>
    <row r="134" s="20" customFormat="1" ht="15" x14ac:dyDescent="0.2"/>
    <row r="135" s="20" customFormat="1" ht="15" x14ac:dyDescent="0.2"/>
    <row r="136" s="20" customFormat="1" ht="15" x14ac:dyDescent="0.2"/>
    <row r="137" s="20" customFormat="1" ht="15" x14ac:dyDescent="0.2"/>
    <row r="138" s="20" customFormat="1" ht="15" x14ac:dyDescent="0.2"/>
    <row r="139" s="20" customFormat="1" ht="15" x14ac:dyDescent="0.2"/>
    <row r="140" s="20" customFormat="1" ht="15" x14ac:dyDescent="0.2"/>
    <row r="141" s="20" customFormat="1" ht="15" x14ac:dyDescent="0.2"/>
    <row r="142" s="20" customFormat="1" ht="15" x14ac:dyDescent="0.2"/>
    <row r="143" s="20" customFormat="1" ht="15" x14ac:dyDescent="0.2"/>
    <row r="144" s="20" customFormat="1" ht="15" x14ac:dyDescent="0.2"/>
    <row r="145" s="20" customFormat="1" ht="15" x14ac:dyDescent="0.2"/>
    <row r="146" s="20" customFormat="1" ht="15" x14ac:dyDescent="0.2"/>
    <row r="147" s="20" customFormat="1" ht="15" x14ac:dyDescent="0.2"/>
    <row r="148" s="20" customFormat="1" ht="15" x14ac:dyDescent="0.2"/>
    <row r="149" s="20" customFormat="1" ht="15" x14ac:dyDescent="0.2"/>
    <row r="150" s="20" customFormat="1" ht="15" x14ac:dyDescent="0.2"/>
    <row r="151" s="20" customFormat="1" ht="15" x14ac:dyDescent="0.2"/>
    <row r="152" s="20" customFormat="1" ht="15" x14ac:dyDescent="0.2"/>
    <row r="153" s="20" customFormat="1" ht="15" x14ac:dyDescent="0.2"/>
    <row r="154" s="20" customFormat="1" ht="15" x14ac:dyDescent="0.2"/>
    <row r="155" s="20" customFormat="1" ht="15" x14ac:dyDescent="0.2"/>
    <row r="156" s="20" customFormat="1" ht="15" x14ac:dyDescent="0.2"/>
    <row r="157" s="20" customFormat="1" ht="15" x14ac:dyDescent="0.2"/>
    <row r="158" s="20" customFormat="1" ht="15" x14ac:dyDescent="0.2"/>
    <row r="159" s="20" customFormat="1" ht="15" x14ac:dyDescent="0.2"/>
    <row r="160" s="20" customFormat="1" ht="15" x14ac:dyDescent="0.2"/>
  </sheetData>
  <mergeCells count="30">
    <mergeCell ref="A7:AC7"/>
    <mergeCell ref="B11:O11"/>
    <mergeCell ref="B13:O13"/>
    <mergeCell ref="A30:A34"/>
    <mergeCell ref="B30:B34"/>
    <mergeCell ref="B19:C19"/>
    <mergeCell ref="A25:A29"/>
    <mergeCell ref="B25:B29"/>
    <mergeCell ref="B20:B24"/>
    <mergeCell ref="A20:A24"/>
    <mergeCell ref="V15:W17"/>
    <mergeCell ref="X15:Y17"/>
    <mergeCell ref="Z15:AC15"/>
    <mergeCell ref="Z16:AA17"/>
    <mergeCell ref="AB16:AC17"/>
    <mergeCell ref="A15:A18"/>
    <mergeCell ref="Z14:AC14"/>
    <mergeCell ref="B9:R9"/>
    <mergeCell ref="B15:C18"/>
    <mergeCell ref="D15:E17"/>
    <mergeCell ref="F15:G17"/>
    <mergeCell ref="H15:U15"/>
    <mergeCell ref="H16:I17"/>
    <mergeCell ref="J16:K17"/>
    <mergeCell ref="L16:M17"/>
    <mergeCell ref="N16:U16"/>
    <mergeCell ref="N17:O17"/>
    <mergeCell ref="P17:Q17"/>
    <mergeCell ref="R17:S17"/>
    <mergeCell ref="T17:U17"/>
  </mergeCells>
  <pageMargins left="0.25" right="0.25" top="0.32" bottom="0.25" header="0.3" footer="0.3"/>
  <pageSetup paperSize="9" scale="7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Z159"/>
  <sheetViews>
    <sheetView showGridLines="0" topLeftCell="A7" workbookViewId="0">
      <selection activeCell="AD25" sqref="AD25"/>
    </sheetView>
  </sheetViews>
  <sheetFormatPr defaultRowHeight="12" x14ac:dyDescent="0.2"/>
  <cols>
    <col min="1" max="1" width="3.5703125" style="10" customWidth="1"/>
    <col min="2" max="2" width="18.85546875" style="10" customWidth="1"/>
    <col min="3" max="3" width="5.140625" style="10" customWidth="1"/>
    <col min="4" max="4" width="6.5703125" style="10" customWidth="1"/>
    <col min="5" max="5" width="5.140625" style="10" customWidth="1"/>
    <col min="6" max="6" width="6.5703125" style="10" customWidth="1"/>
    <col min="7" max="7" width="5.140625" style="10" customWidth="1"/>
    <col min="8" max="8" width="6.7109375" style="10" customWidth="1"/>
    <col min="9" max="9" width="5.140625" style="10" customWidth="1"/>
    <col min="10" max="10" width="6.5703125" style="10" customWidth="1"/>
    <col min="11" max="11" width="5.140625" style="10" customWidth="1"/>
    <col min="12" max="12" width="7" style="10" customWidth="1"/>
    <col min="13" max="20" width="5.28515625" style="10" customWidth="1"/>
    <col min="21" max="22" width="5.28515625" style="64" customWidth="1"/>
    <col min="23" max="26" width="5.28515625" style="10" customWidth="1"/>
    <col min="27" max="16384" width="9.140625" style="10"/>
  </cols>
  <sheetData>
    <row r="6" spans="1:52" customFormat="1" ht="15" x14ac:dyDescent="0.25">
      <c r="A6" s="230" t="s">
        <v>36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customFormat="1" ht="15" x14ac:dyDescent="0.25"/>
    <row r="8" spans="1:52" customFormat="1" ht="15" x14ac:dyDescent="0.25">
      <c r="B8" s="231" t="s">
        <v>181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16"/>
      <c r="AA8" s="16"/>
      <c r="AB8" s="16"/>
      <c r="AC8" s="16"/>
      <c r="AD8" s="16"/>
      <c r="AE8" s="16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customFormat="1" ht="15" x14ac:dyDescent="0.25">
      <c r="C9" s="199"/>
      <c r="D9" s="199"/>
      <c r="E9" s="199"/>
      <c r="F9" s="78"/>
      <c r="W9" s="10"/>
      <c r="X9" s="10"/>
    </row>
    <row r="10" spans="1:52" customFormat="1" ht="15" x14ac:dyDescent="0.25">
      <c r="B10" s="231" t="s">
        <v>202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19"/>
      <c r="AB10" s="19"/>
      <c r="AC10" s="19"/>
      <c r="AD10" s="19"/>
      <c r="AE10" s="19"/>
    </row>
    <row r="11" spans="1:52" customFormat="1" ht="15" x14ac:dyDescent="0.25">
      <c r="W11" s="10"/>
      <c r="X11" s="10"/>
    </row>
    <row r="12" spans="1:52" customFormat="1" ht="18" customHeight="1" x14ac:dyDescent="0.25">
      <c r="B12" s="231" t="s">
        <v>209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19"/>
      <c r="AA12" s="19"/>
      <c r="AB12" s="19"/>
      <c r="AC12" s="19"/>
      <c r="AD12" s="19"/>
    </row>
    <row r="13" spans="1:52" ht="15" customHeight="1" x14ac:dyDescent="0.2">
      <c r="W13" s="261" t="s">
        <v>191</v>
      </c>
      <c r="X13" s="261"/>
      <c r="Y13" s="261"/>
      <c r="Z13" s="261"/>
    </row>
    <row r="14" spans="1:52" ht="22.5" customHeight="1" x14ac:dyDescent="0.2">
      <c r="A14" s="232" t="s">
        <v>0</v>
      </c>
      <c r="B14" s="259" t="s">
        <v>54</v>
      </c>
      <c r="C14" s="253" t="s">
        <v>45</v>
      </c>
      <c r="D14" s="254"/>
      <c r="E14" s="254"/>
      <c r="F14" s="254"/>
      <c r="G14" s="254"/>
      <c r="H14" s="254"/>
      <c r="I14" s="254"/>
      <c r="J14" s="254"/>
      <c r="K14" s="254"/>
      <c r="L14" s="256"/>
      <c r="M14" s="220" t="s">
        <v>53</v>
      </c>
      <c r="N14" s="220"/>
      <c r="O14" s="220"/>
      <c r="P14" s="220"/>
      <c r="Q14" s="220"/>
      <c r="R14" s="220"/>
      <c r="S14" s="260"/>
      <c r="T14" s="260"/>
      <c r="U14" s="260"/>
      <c r="V14" s="260"/>
      <c r="W14" s="260"/>
      <c r="X14" s="260"/>
      <c r="Y14" s="244" t="s">
        <v>64</v>
      </c>
      <c r="Z14" s="245"/>
    </row>
    <row r="15" spans="1:52" ht="15" customHeight="1" x14ac:dyDescent="0.2">
      <c r="A15" s="232"/>
      <c r="B15" s="259"/>
      <c r="C15" s="246" t="s">
        <v>165</v>
      </c>
      <c r="D15" s="247"/>
      <c r="E15" s="246" t="s">
        <v>55</v>
      </c>
      <c r="F15" s="247"/>
      <c r="G15" s="246" t="s">
        <v>25</v>
      </c>
      <c r="H15" s="247"/>
      <c r="I15" s="241" t="s">
        <v>190</v>
      </c>
      <c r="J15" s="242"/>
      <c r="K15" s="242"/>
      <c r="L15" s="243"/>
      <c r="M15" s="250" t="s">
        <v>165</v>
      </c>
      <c r="N15" s="250"/>
      <c r="O15" s="250" t="s">
        <v>170</v>
      </c>
      <c r="P15" s="250"/>
      <c r="Q15" s="221" t="s">
        <v>25</v>
      </c>
      <c r="R15" s="222"/>
      <c r="S15" s="253" t="s">
        <v>190</v>
      </c>
      <c r="T15" s="254"/>
      <c r="U15" s="254"/>
      <c r="V15" s="254"/>
      <c r="W15" s="254"/>
      <c r="X15" s="255"/>
      <c r="Y15" s="244"/>
      <c r="Z15" s="245"/>
    </row>
    <row r="16" spans="1:52" ht="87.75" customHeight="1" x14ac:dyDescent="0.2">
      <c r="A16" s="232"/>
      <c r="B16" s="259"/>
      <c r="C16" s="248"/>
      <c r="D16" s="249"/>
      <c r="E16" s="248"/>
      <c r="F16" s="249"/>
      <c r="G16" s="248"/>
      <c r="H16" s="249"/>
      <c r="I16" s="250" t="s">
        <v>166</v>
      </c>
      <c r="J16" s="250"/>
      <c r="K16" s="250" t="s">
        <v>111</v>
      </c>
      <c r="L16" s="251"/>
      <c r="M16" s="250"/>
      <c r="N16" s="250"/>
      <c r="O16" s="250"/>
      <c r="P16" s="250"/>
      <c r="Q16" s="224"/>
      <c r="R16" s="226"/>
      <c r="S16" s="252" t="s">
        <v>167</v>
      </c>
      <c r="T16" s="252"/>
      <c r="U16" s="252" t="s">
        <v>168</v>
      </c>
      <c r="V16" s="252"/>
      <c r="W16" s="252" t="s">
        <v>169</v>
      </c>
      <c r="X16" s="252"/>
      <c r="Y16" s="244"/>
      <c r="Z16" s="245"/>
    </row>
    <row r="17" spans="1:26" ht="20.25" customHeight="1" x14ac:dyDescent="0.2">
      <c r="A17" s="232"/>
      <c r="B17" s="232"/>
      <c r="C17" s="87" t="s">
        <v>31</v>
      </c>
      <c r="D17" s="87" t="s">
        <v>32</v>
      </c>
      <c r="E17" s="87" t="s">
        <v>31</v>
      </c>
      <c r="F17" s="87" t="s">
        <v>32</v>
      </c>
      <c r="G17" s="87" t="s">
        <v>31</v>
      </c>
      <c r="H17" s="87" t="s">
        <v>32</v>
      </c>
      <c r="I17" s="87" t="s">
        <v>31</v>
      </c>
      <c r="J17" s="87" t="s">
        <v>32</v>
      </c>
      <c r="K17" s="87" t="s">
        <v>31</v>
      </c>
      <c r="L17" s="87" t="s">
        <v>32</v>
      </c>
      <c r="M17" s="87" t="s">
        <v>31</v>
      </c>
      <c r="N17" s="87" t="s">
        <v>32</v>
      </c>
      <c r="O17" s="87" t="s">
        <v>31</v>
      </c>
      <c r="P17" s="87" t="s">
        <v>32</v>
      </c>
      <c r="Q17" s="87" t="s">
        <v>31</v>
      </c>
      <c r="R17" s="87" t="s">
        <v>32</v>
      </c>
      <c r="S17" s="87" t="s">
        <v>31</v>
      </c>
      <c r="T17" s="87" t="s">
        <v>32</v>
      </c>
      <c r="U17" s="87" t="s">
        <v>31</v>
      </c>
      <c r="V17" s="87" t="s">
        <v>32</v>
      </c>
      <c r="W17" s="87" t="s">
        <v>31</v>
      </c>
      <c r="X17" s="87" t="s">
        <v>32</v>
      </c>
      <c r="Y17" s="72" t="s">
        <v>32</v>
      </c>
      <c r="Z17" s="72" t="s">
        <v>31</v>
      </c>
    </row>
    <row r="18" spans="1:26" ht="19.5" hidden="1" customHeight="1" x14ac:dyDescent="0.2">
      <c r="A18" s="232"/>
      <c r="B18" s="232"/>
      <c r="C18" s="68"/>
      <c r="D18" s="68"/>
      <c r="E18" s="68"/>
      <c r="F18" s="68"/>
      <c r="G18" s="69"/>
      <c r="H18" s="69"/>
      <c r="I18" s="68"/>
      <c r="J18" s="68"/>
      <c r="K18" s="68"/>
      <c r="L18" s="68"/>
      <c r="M18" s="66"/>
      <c r="N18" s="66"/>
      <c r="O18" s="66"/>
      <c r="P18" s="66"/>
      <c r="Q18" s="66"/>
      <c r="R18" s="66"/>
      <c r="S18" s="68"/>
      <c r="T18" s="68"/>
      <c r="U18" s="68"/>
      <c r="V18" s="68"/>
      <c r="W18" s="68"/>
      <c r="X18" s="68"/>
      <c r="Y18" s="45"/>
      <c r="Z18" s="45"/>
    </row>
    <row r="19" spans="1:26" ht="12.75" x14ac:dyDescent="0.2">
      <c r="A19" s="61" t="s">
        <v>34</v>
      </c>
      <c r="B19" s="65" t="s">
        <v>35</v>
      </c>
      <c r="C19" s="61">
        <v>1</v>
      </c>
      <c r="D19" s="73">
        <v>2</v>
      </c>
      <c r="E19" s="73">
        <v>3</v>
      </c>
      <c r="F19" s="73">
        <v>4</v>
      </c>
      <c r="G19" s="73">
        <v>5</v>
      </c>
      <c r="H19" s="73">
        <v>6</v>
      </c>
      <c r="I19" s="73">
        <v>7</v>
      </c>
      <c r="J19" s="73">
        <v>8</v>
      </c>
      <c r="K19" s="73">
        <v>9</v>
      </c>
      <c r="L19" s="73">
        <v>10</v>
      </c>
      <c r="M19" s="73">
        <v>11</v>
      </c>
      <c r="N19" s="73">
        <v>12</v>
      </c>
      <c r="O19" s="73">
        <v>13</v>
      </c>
      <c r="P19" s="73">
        <v>14</v>
      </c>
      <c r="Q19" s="73">
        <v>15</v>
      </c>
      <c r="R19" s="73">
        <v>16</v>
      </c>
      <c r="S19" s="73">
        <v>17</v>
      </c>
      <c r="T19" s="73">
        <v>18</v>
      </c>
      <c r="U19" s="73">
        <v>19</v>
      </c>
      <c r="V19" s="73">
        <v>20</v>
      </c>
      <c r="W19" s="73">
        <v>21</v>
      </c>
      <c r="X19" s="73">
        <v>22</v>
      </c>
      <c r="Y19" s="73">
        <v>24</v>
      </c>
      <c r="Z19" s="73">
        <v>25</v>
      </c>
    </row>
    <row r="20" spans="1:26" ht="23.25" customHeight="1" x14ac:dyDescent="0.2">
      <c r="A20" s="258" t="s">
        <v>1</v>
      </c>
      <c r="B20" s="25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62"/>
      <c r="V20" s="62"/>
      <c r="W20" s="47"/>
      <c r="X20" s="47"/>
      <c r="Y20" s="48"/>
      <c r="Z20" s="48"/>
    </row>
    <row r="21" spans="1:26" ht="15.75" customHeight="1" x14ac:dyDescent="0.2">
      <c r="A21" s="220">
        <v>1</v>
      </c>
      <c r="B21" s="75" t="s">
        <v>173</v>
      </c>
      <c r="C21" s="44">
        <v>0</v>
      </c>
      <c r="D21" s="76">
        <v>0</v>
      </c>
      <c r="E21" s="44">
        <v>0</v>
      </c>
      <c r="F21" s="76">
        <v>0</v>
      </c>
      <c r="G21" s="44">
        <f>SUM(C21+E21)</f>
        <v>0</v>
      </c>
      <c r="H21" s="76">
        <f>SUM(D21+F21)</f>
        <v>0</v>
      </c>
      <c r="I21" s="121">
        <v>0</v>
      </c>
      <c r="J21" s="121">
        <v>0</v>
      </c>
      <c r="K21" s="121">
        <v>0</v>
      </c>
      <c r="L21" s="121">
        <f>SUM(H21-J21)</f>
        <v>0</v>
      </c>
      <c r="M21" s="67">
        <v>0</v>
      </c>
      <c r="N21" s="76">
        <v>0</v>
      </c>
      <c r="O21" s="67">
        <v>0</v>
      </c>
      <c r="P21" s="76">
        <v>0</v>
      </c>
      <c r="Q21" s="67">
        <f>SUM(M21+O21)</f>
        <v>0</v>
      </c>
      <c r="R21" s="76">
        <f>SUM(N21+P21)</f>
        <v>0</v>
      </c>
      <c r="S21" s="44">
        <v>0</v>
      </c>
      <c r="T21" s="76">
        <v>0</v>
      </c>
      <c r="U21" s="121">
        <v>0</v>
      </c>
      <c r="V21" s="121">
        <v>0</v>
      </c>
      <c r="W21" s="44">
        <v>0</v>
      </c>
      <c r="X21" s="76">
        <v>0</v>
      </c>
      <c r="Y21" s="45">
        <f>SUM(U21)</f>
        <v>0</v>
      </c>
      <c r="Z21" s="45">
        <f>SUM(V21)</f>
        <v>0</v>
      </c>
    </row>
    <row r="22" spans="1:26" ht="15.75" customHeight="1" x14ac:dyDescent="0.2">
      <c r="A22" s="220"/>
      <c r="B22" s="75" t="s">
        <v>174</v>
      </c>
      <c r="C22" s="44">
        <v>0</v>
      </c>
      <c r="D22" s="76">
        <v>0</v>
      </c>
      <c r="E22" s="44">
        <v>0</v>
      </c>
      <c r="F22" s="76">
        <v>0</v>
      </c>
      <c r="G22" s="164">
        <f t="shared" ref="G22:G25" si="0">SUM(C22+E22)</f>
        <v>0</v>
      </c>
      <c r="H22" s="164">
        <f t="shared" ref="H22:H25" si="1">SUM(D22+F22)</f>
        <v>0</v>
      </c>
      <c r="I22" s="121">
        <v>0</v>
      </c>
      <c r="J22" s="121">
        <v>0</v>
      </c>
      <c r="K22" s="164">
        <f t="shared" ref="K22:K25" si="2">SUM(G22-I22)</f>
        <v>0</v>
      </c>
      <c r="L22" s="164">
        <f t="shared" ref="L22:L25" si="3">SUM(H22-J22)</f>
        <v>0</v>
      </c>
      <c r="M22" s="67">
        <v>0</v>
      </c>
      <c r="N22" s="76">
        <v>0</v>
      </c>
      <c r="O22" s="67">
        <v>0</v>
      </c>
      <c r="P22" s="76">
        <v>0</v>
      </c>
      <c r="Q22" s="164">
        <f t="shared" ref="Q22:Q25" si="4">SUM(M22+O22)</f>
        <v>0</v>
      </c>
      <c r="R22" s="164">
        <f t="shared" ref="R22:R25" si="5">SUM(N22+P22)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v>0</v>
      </c>
      <c r="X22" s="121">
        <v>0</v>
      </c>
      <c r="Y22" s="45">
        <f t="shared" ref="Y22:Y25" si="6">SUM(U22)</f>
        <v>0</v>
      </c>
      <c r="Z22" s="45">
        <f t="shared" ref="Z22:Z25" si="7">SUM(V22)</f>
        <v>0</v>
      </c>
    </row>
    <row r="23" spans="1:26" ht="15.75" customHeight="1" x14ac:dyDescent="0.2">
      <c r="A23" s="220"/>
      <c r="B23" s="75" t="s">
        <v>175</v>
      </c>
      <c r="C23" s="44">
        <v>0</v>
      </c>
      <c r="D23" s="76">
        <v>0</v>
      </c>
      <c r="E23" s="44">
        <v>4</v>
      </c>
      <c r="F23" s="76">
        <v>0</v>
      </c>
      <c r="G23" s="164">
        <f t="shared" si="0"/>
        <v>4</v>
      </c>
      <c r="H23" s="164">
        <f t="shared" si="1"/>
        <v>0</v>
      </c>
      <c r="I23" s="121">
        <v>4</v>
      </c>
      <c r="J23" s="121">
        <v>0</v>
      </c>
      <c r="K23" s="164">
        <v>0</v>
      </c>
      <c r="L23" s="164">
        <f t="shared" si="3"/>
        <v>0</v>
      </c>
      <c r="M23" s="67">
        <v>0</v>
      </c>
      <c r="N23" s="76">
        <v>0</v>
      </c>
      <c r="O23" s="67">
        <v>0</v>
      </c>
      <c r="P23" s="76">
        <v>0</v>
      </c>
      <c r="Q23" s="164">
        <f t="shared" si="4"/>
        <v>0</v>
      </c>
      <c r="R23" s="164">
        <f t="shared" si="5"/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45">
        <f t="shared" si="6"/>
        <v>0</v>
      </c>
      <c r="Z23" s="45">
        <f t="shared" si="7"/>
        <v>0</v>
      </c>
    </row>
    <row r="24" spans="1:26" ht="15.75" customHeight="1" x14ac:dyDescent="0.2">
      <c r="A24" s="220"/>
      <c r="B24" s="75" t="s">
        <v>176</v>
      </c>
      <c r="C24" s="108">
        <v>5</v>
      </c>
      <c r="D24" s="76">
        <v>0</v>
      </c>
      <c r="E24" s="76">
        <v>6</v>
      </c>
      <c r="F24" s="76"/>
      <c r="G24" s="108">
        <f t="shared" si="0"/>
        <v>11</v>
      </c>
      <c r="H24" s="108">
        <f t="shared" si="1"/>
        <v>0</v>
      </c>
      <c r="I24" s="108">
        <v>11</v>
      </c>
      <c r="J24" s="108">
        <v>0</v>
      </c>
      <c r="K24" s="164">
        <f t="shared" si="2"/>
        <v>0</v>
      </c>
      <c r="L24" s="164">
        <f t="shared" si="3"/>
        <v>0</v>
      </c>
      <c r="M24" s="76">
        <v>0</v>
      </c>
      <c r="N24" s="76">
        <v>0</v>
      </c>
      <c r="O24" s="76">
        <v>0</v>
      </c>
      <c r="P24" s="76">
        <v>0</v>
      </c>
      <c r="Q24" s="164">
        <f t="shared" si="4"/>
        <v>0</v>
      </c>
      <c r="R24" s="164">
        <f t="shared" si="5"/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45">
        <f t="shared" si="6"/>
        <v>0</v>
      </c>
      <c r="Z24" s="45">
        <f t="shared" si="7"/>
        <v>0</v>
      </c>
    </row>
    <row r="25" spans="1:26" ht="15.75" customHeight="1" x14ac:dyDescent="0.2">
      <c r="A25" s="220"/>
      <c r="B25" s="75" t="s">
        <v>52</v>
      </c>
      <c r="C25" s="76">
        <v>0</v>
      </c>
      <c r="D25" s="76">
        <v>0</v>
      </c>
      <c r="E25" s="76">
        <v>0</v>
      </c>
      <c r="F25" s="76">
        <v>0</v>
      </c>
      <c r="G25" s="164">
        <f t="shared" si="0"/>
        <v>0</v>
      </c>
      <c r="H25" s="164">
        <f t="shared" si="1"/>
        <v>0</v>
      </c>
      <c r="I25" s="121">
        <v>0</v>
      </c>
      <c r="J25" s="121">
        <v>0</v>
      </c>
      <c r="K25" s="164">
        <f t="shared" si="2"/>
        <v>0</v>
      </c>
      <c r="L25" s="164">
        <f t="shared" si="3"/>
        <v>0</v>
      </c>
      <c r="M25" s="76">
        <v>0</v>
      </c>
      <c r="N25" s="76">
        <v>0</v>
      </c>
      <c r="O25" s="76">
        <v>0</v>
      </c>
      <c r="P25" s="76">
        <v>0</v>
      </c>
      <c r="Q25" s="164">
        <f t="shared" si="4"/>
        <v>0</v>
      </c>
      <c r="R25" s="164">
        <f t="shared" si="5"/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v>0</v>
      </c>
      <c r="X25" s="121">
        <v>0</v>
      </c>
      <c r="Y25" s="45">
        <f t="shared" si="6"/>
        <v>0</v>
      </c>
      <c r="Z25" s="45">
        <f t="shared" si="7"/>
        <v>0</v>
      </c>
    </row>
    <row r="26" spans="1:26" ht="15.75" customHeight="1" x14ac:dyDescent="0.2">
      <c r="A26" s="220"/>
      <c r="B26" s="141" t="s">
        <v>32</v>
      </c>
      <c r="C26" s="139">
        <f>SUM(C21:C25)</f>
        <v>5</v>
      </c>
      <c r="D26" s="139">
        <f t="shared" ref="D26:Z26" si="8">SUM(D21:D25)</f>
        <v>0</v>
      </c>
      <c r="E26" s="139">
        <f t="shared" si="8"/>
        <v>10</v>
      </c>
      <c r="F26" s="139">
        <f t="shared" si="8"/>
        <v>0</v>
      </c>
      <c r="G26" s="139">
        <f t="shared" si="8"/>
        <v>15</v>
      </c>
      <c r="H26" s="139">
        <f t="shared" si="8"/>
        <v>0</v>
      </c>
      <c r="I26" s="139">
        <f t="shared" si="8"/>
        <v>15</v>
      </c>
      <c r="J26" s="139">
        <f t="shared" si="8"/>
        <v>0</v>
      </c>
      <c r="K26" s="139">
        <f t="shared" si="8"/>
        <v>0</v>
      </c>
      <c r="L26" s="139">
        <f t="shared" si="8"/>
        <v>0</v>
      </c>
      <c r="M26" s="139">
        <f t="shared" si="8"/>
        <v>0</v>
      </c>
      <c r="N26" s="139">
        <f t="shared" si="8"/>
        <v>0</v>
      </c>
      <c r="O26" s="139">
        <f t="shared" si="8"/>
        <v>0</v>
      </c>
      <c r="P26" s="139">
        <f t="shared" si="8"/>
        <v>0</v>
      </c>
      <c r="Q26" s="139">
        <f t="shared" si="8"/>
        <v>0</v>
      </c>
      <c r="R26" s="139">
        <f t="shared" si="8"/>
        <v>0</v>
      </c>
      <c r="S26" s="139">
        <f t="shared" si="8"/>
        <v>0</v>
      </c>
      <c r="T26" s="139">
        <f t="shared" si="8"/>
        <v>0</v>
      </c>
      <c r="U26" s="139">
        <f t="shared" si="8"/>
        <v>0</v>
      </c>
      <c r="V26" s="139">
        <f t="shared" si="8"/>
        <v>0</v>
      </c>
      <c r="W26" s="139">
        <f t="shared" si="8"/>
        <v>0</v>
      </c>
      <c r="X26" s="139">
        <f t="shared" si="8"/>
        <v>0</v>
      </c>
      <c r="Y26" s="139">
        <f t="shared" si="8"/>
        <v>0</v>
      </c>
      <c r="Z26" s="139">
        <f t="shared" si="8"/>
        <v>0</v>
      </c>
    </row>
    <row r="27" spans="1:26" ht="24.75" customHeight="1" x14ac:dyDescent="0.2">
      <c r="A27" s="258" t="s">
        <v>2</v>
      </c>
      <c r="B27" s="258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62"/>
      <c r="V27" s="62"/>
      <c r="W27" s="47"/>
      <c r="X27" s="47"/>
      <c r="Y27" s="48"/>
      <c r="Z27" s="48"/>
    </row>
    <row r="28" spans="1:26" ht="15.75" customHeight="1" x14ac:dyDescent="0.2">
      <c r="A28" s="220">
        <v>2</v>
      </c>
      <c r="B28" s="75" t="s">
        <v>175</v>
      </c>
      <c r="C28" s="44">
        <v>0</v>
      </c>
      <c r="D28" s="76">
        <v>0</v>
      </c>
      <c r="E28" s="44">
        <v>0</v>
      </c>
      <c r="F28" s="76">
        <v>0</v>
      </c>
      <c r="G28" s="164">
        <f>SUM(C28+E28)</f>
        <v>0</v>
      </c>
      <c r="H28" s="164">
        <f>SUM(D28+F28)</f>
        <v>0</v>
      </c>
      <c r="I28" s="44">
        <v>0</v>
      </c>
      <c r="J28" s="76">
        <v>0</v>
      </c>
      <c r="K28" s="164">
        <f t="shared" ref="K28" si="9">SUM(G28-I28)</f>
        <v>0</v>
      </c>
      <c r="L28" s="164">
        <f t="shared" ref="L28" si="10">SUM(H28-J28)</f>
        <v>0</v>
      </c>
      <c r="M28" s="67">
        <v>0</v>
      </c>
      <c r="N28" s="76">
        <v>0</v>
      </c>
      <c r="O28" s="67">
        <v>0</v>
      </c>
      <c r="P28" s="76">
        <v>0</v>
      </c>
      <c r="Q28" s="164">
        <f>SUM(M28+O28)</f>
        <v>0</v>
      </c>
      <c r="R28" s="164">
        <f>SUM(N28+P28)</f>
        <v>0</v>
      </c>
      <c r="S28" s="44">
        <v>0</v>
      </c>
      <c r="T28" s="76">
        <v>0</v>
      </c>
      <c r="U28" s="121">
        <v>0</v>
      </c>
      <c r="V28" s="121">
        <v>0</v>
      </c>
      <c r="W28" s="44">
        <v>0</v>
      </c>
      <c r="X28" s="76">
        <v>0</v>
      </c>
      <c r="Y28" s="45">
        <f>SUM(U28)</f>
        <v>0</v>
      </c>
      <c r="Z28" s="45">
        <f>SUM(V28)</f>
        <v>0</v>
      </c>
    </row>
    <row r="29" spans="1:26" ht="15.75" customHeight="1" x14ac:dyDescent="0.2">
      <c r="A29" s="220"/>
      <c r="B29" s="75" t="s">
        <v>176</v>
      </c>
      <c r="C29" s="121">
        <v>0</v>
      </c>
      <c r="D29" s="121">
        <v>0</v>
      </c>
      <c r="E29" s="121">
        <v>0</v>
      </c>
      <c r="F29" s="121">
        <v>0</v>
      </c>
      <c r="G29" s="164">
        <f t="shared" ref="G29:G30" si="11">SUM(C29+E29)</f>
        <v>0</v>
      </c>
      <c r="H29" s="164">
        <f t="shared" ref="H29:H30" si="12">SUM(D29+F29)</f>
        <v>0</v>
      </c>
      <c r="I29" s="121">
        <v>0</v>
      </c>
      <c r="J29" s="121">
        <v>0</v>
      </c>
      <c r="K29" s="164">
        <f t="shared" ref="K29:K31" si="13">SUM(G29-I29)</f>
        <v>0</v>
      </c>
      <c r="L29" s="164">
        <f t="shared" ref="L29:L31" si="14">SUM(H29-J29)</f>
        <v>0</v>
      </c>
      <c r="M29" s="121">
        <v>0</v>
      </c>
      <c r="N29" s="121">
        <v>0</v>
      </c>
      <c r="O29" s="121">
        <v>0</v>
      </c>
      <c r="P29" s="121">
        <v>0</v>
      </c>
      <c r="Q29" s="164">
        <f t="shared" ref="Q29:Q30" si="15">SUM(M29+O29)</f>
        <v>0</v>
      </c>
      <c r="R29" s="164">
        <f t="shared" ref="R29:R30" si="16">SUM(N29+P29)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v>0</v>
      </c>
      <c r="X29" s="121">
        <v>0</v>
      </c>
      <c r="Y29" s="45">
        <f t="shared" ref="Y29:Y30" si="17">SUM(U29)</f>
        <v>0</v>
      </c>
      <c r="Z29" s="45">
        <f t="shared" ref="Z29:Z30" si="18">SUM(V29)</f>
        <v>0</v>
      </c>
    </row>
    <row r="30" spans="1:26" ht="15.75" customHeight="1" x14ac:dyDescent="0.2">
      <c r="A30" s="220"/>
      <c r="B30" s="75" t="s">
        <v>52</v>
      </c>
      <c r="C30" s="121">
        <v>0</v>
      </c>
      <c r="D30" s="121">
        <v>0</v>
      </c>
      <c r="E30" s="121">
        <v>4</v>
      </c>
      <c r="F30" s="121">
        <v>0</v>
      </c>
      <c r="G30" s="164">
        <f t="shared" si="11"/>
        <v>4</v>
      </c>
      <c r="H30" s="164">
        <f t="shared" si="12"/>
        <v>0</v>
      </c>
      <c r="I30" s="121">
        <v>4</v>
      </c>
      <c r="J30" s="121">
        <v>0</v>
      </c>
      <c r="K30" s="164">
        <f t="shared" si="13"/>
        <v>0</v>
      </c>
      <c r="L30" s="164">
        <f t="shared" si="14"/>
        <v>0</v>
      </c>
      <c r="M30" s="121">
        <v>0</v>
      </c>
      <c r="N30" s="121">
        <v>0</v>
      </c>
      <c r="O30" s="121">
        <v>0</v>
      </c>
      <c r="P30" s="121">
        <v>0</v>
      </c>
      <c r="Q30" s="164">
        <f t="shared" si="15"/>
        <v>0</v>
      </c>
      <c r="R30" s="164">
        <f t="shared" si="16"/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v>0</v>
      </c>
      <c r="X30" s="121">
        <v>0</v>
      </c>
      <c r="Y30" s="45">
        <f t="shared" si="17"/>
        <v>0</v>
      </c>
      <c r="Z30" s="45">
        <f t="shared" si="18"/>
        <v>0</v>
      </c>
    </row>
    <row r="31" spans="1:26" ht="15.75" customHeight="1" x14ac:dyDescent="0.2">
      <c r="A31" s="220"/>
      <c r="B31" s="141" t="s">
        <v>32</v>
      </c>
      <c r="C31" s="139">
        <f>SUM(C28:C30)</f>
        <v>0</v>
      </c>
      <c r="D31" s="139">
        <f t="shared" ref="D31:Z31" si="19">SUM(D28:D30)</f>
        <v>0</v>
      </c>
      <c r="E31" s="139">
        <f t="shared" si="19"/>
        <v>4</v>
      </c>
      <c r="F31" s="139">
        <f t="shared" si="19"/>
        <v>0</v>
      </c>
      <c r="G31" s="139">
        <f t="shared" si="19"/>
        <v>4</v>
      </c>
      <c r="H31" s="139">
        <f t="shared" si="19"/>
        <v>0</v>
      </c>
      <c r="I31" s="139">
        <f t="shared" si="19"/>
        <v>4</v>
      </c>
      <c r="J31" s="139">
        <f t="shared" si="19"/>
        <v>0</v>
      </c>
      <c r="K31" s="183">
        <f t="shared" si="13"/>
        <v>0</v>
      </c>
      <c r="L31" s="183">
        <f t="shared" si="14"/>
        <v>0</v>
      </c>
      <c r="M31" s="139">
        <f t="shared" si="19"/>
        <v>0</v>
      </c>
      <c r="N31" s="139">
        <f t="shared" si="19"/>
        <v>0</v>
      </c>
      <c r="O31" s="139">
        <f t="shared" si="19"/>
        <v>0</v>
      </c>
      <c r="P31" s="139">
        <f t="shared" si="19"/>
        <v>0</v>
      </c>
      <c r="Q31" s="139">
        <f t="shared" si="19"/>
        <v>0</v>
      </c>
      <c r="R31" s="139">
        <f t="shared" si="19"/>
        <v>0</v>
      </c>
      <c r="S31" s="139">
        <f t="shared" si="19"/>
        <v>0</v>
      </c>
      <c r="T31" s="139">
        <f t="shared" si="19"/>
        <v>0</v>
      </c>
      <c r="U31" s="139">
        <f t="shared" si="19"/>
        <v>0</v>
      </c>
      <c r="V31" s="139">
        <f t="shared" si="19"/>
        <v>0</v>
      </c>
      <c r="W31" s="139">
        <f t="shared" si="19"/>
        <v>0</v>
      </c>
      <c r="X31" s="139">
        <f t="shared" si="19"/>
        <v>0</v>
      </c>
      <c r="Y31" s="139">
        <f t="shared" si="19"/>
        <v>0</v>
      </c>
      <c r="Z31" s="139">
        <f t="shared" si="19"/>
        <v>0</v>
      </c>
    </row>
    <row r="32" spans="1:26" ht="15.75" customHeight="1" x14ac:dyDescent="0.2">
      <c r="A32" s="257" t="s">
        <v>3</v>
      </c>
      <c r="B32" s="257"/>
      <c r="C32" s="143">
        <f>SUM(C26+C31)</f>
        <v>5</v>
      </c>
      <c r="D32" s="143">
        <f t="shared" ref="D32:Z32" si="20">SUM(D26+D31)</f>
        <v>0</v>
      </c>
      <c r="E32" s="143">
        <f t="shared" si="20"/>
        <v>14</v>
      </c>
      <c r="F32" s="143">
        <f t="shared" si="20"/>
        <v>0</v>
      </c>
      <c r="G32" s="143">
        <f t="shared" si="20"/>
        <v>19</v>
      </c>
      <c r="H32" s="143">
        <f t="shared" si="20"/>
        <v>0</v>
      </c>
      <c r="I32" s="143">
        <f t="shared" si="20"/>
        <v>19</v>
      </c>
      <c r="J32" s="143">
        <f t="shared" si="20"/>
        <v>0</v>
      </c>
      <c r="K32" s="143">
        <f t="shared" si="20"/>
        <v>0</v>
      </c>
      <c r="L32" s="143">
        <f t="shared" si="20"/>
        <v>0</v>
      </c>
      <c r="M32" s="143">
        <f t="shared" si="20"/>
        <v>0</v>
      </c>
      <c r="N32" s="143">
        <f t="shared" si="20"/>
        <v>0</v>
      </c>
      <c r="O32" s="143">
        <f t="shared" si="20"/>
        <v>0</v>
      </c>
      <c r="P32" s="143">
        <f t="shared" si="20"/>
        <v>0</v>
      </c>
      <c r="Q32" s="143">
        <f t="shared" si="20"/>
        <v>0</v>
      </c>
      <c r="R32" s="143">
        <f t="shared" si="20"/>
        <v>0</v>
      </c>
      <c r="S32" s="143">
        <f t="shared" si="20"/>
        <v>0</v>
      </c>
      <c r="T32" s="143">
        <f t="shared" si="20"/>
        <v>0</v>
      </c>
      <c r="U32" s="143">
        <f t="shared" si="20"/>
        <v>0</v>
      </c>
      <c r="V32" s="143">
        <f t="shared" si="20"/>
        <v>0</v>
      </c>
      <c r="W32" s="143">
        <f t="shared" si="20"/>
        <v>0</v>
      </c>
      <c r="X32" s="143">
        <f t="shared" si="20"/>
        <v>0</v>
      </c>
      <c r="Y32" s="143">
        <f t="shared" si="20"/>
        <v>0</v>
      </c>
      <c r="Z32" s="143">
        <f t="shared" si="20"/>
        <v>0</v>
      </c>
    </row>
    <row r="72" spans="21:22" s="20" customFormat="1" ht="15" x14ac:dyDescent="0.2">
      <c r="U72" s="63"/>
      <c r="V72" s="63"/>
    </row>
    <row r="73" spans="21:22" s="20" customFormat="1" ht="15" x14ac:dyDescent="0.2">
      <c r="U73" s="63"/>
      <c r="V73" s="63"/>
    </row>
    <row r="74" spans="21:22" s="20" customFormat="1" ht="15" x14ac:dyDescent="0.2">
      <c r="U74" s="63"/>
      <c r="V74" s="63"/>
    </row>
    <row r="75" spans="21:22" s="20" customFormat="1" ht="15" x14ac:dyDescent="0.2">
      <c r="U75" s="63"/>
      <c r="V75" s="63"/>
    </row>
    <row r="76" spans="21:22" s="20" customFormat="1" ht="15" x14ac:dyDescent="0.2">
      <c r="U76" s="63"/>
      <c r="V76" s="63"/>
    </row>
    <row r="77" spans="21:22" s="20" customFormat="1" ht="15" x14ac:dyDescent="0.2">
      <c r="U77" s="63"/>
      <c r="V77" s="63"/>
    </row>
    <row r="78" spans="21:22" s="20" customFormat="1" ht="15" x14ac:dyDescent="0.2">
      <c r="U78" s="63"/>
      <c r="V78" s="63"/>
    </row>
    <row r="79" spans="21:22" s="20" customFormat="1" ht="15" x14ac:dyDescent="0.2">
      <c r="U79" s="63"/>
      <c r="V79" s="63"/>
    </row>
    <row r="80" spans="21:22" s="20" customFormat="1" ht="15" x14ac:dyDescent="0.2">
      <c r="U80" s="63"/>
      <c r="V80" s="63"/>
    </row>
    <row r="81" spans="21:22" s="20" customFormat="1" ht="15" x14ac:dyDescent="0.2">
      <c r="U81" s="63"/>
      <c r="V81" s="63"/>
    </row>
    <row r="82" spans="21:22" s="20" customFormat="1" ht="15" x14ac:dyDescent="0.2">
      <c r="U82" s="63"/>
      <c r="V82" s="63"/>
    </row>
    <row r="83" spans="21:22" s="20" customFormat="1" ht="15" x14ac:dyDescent="0.2">
      <c r="U83" s="63"/>
      <c r="V83" s="63"/>
    </row>
    <row r="84" spans="21:22" s="20" customFormat="1" ht="15" x14ac:dyDescent="0.2">
      <c r="U84" s="63"/>
      <c r="V84" s="63"/>
    </row>
    <row r="85" spans="21:22" s="20" customFormat="1" ht="15" x14ac:dyDescent="0.2">
      <c r="U85" s="63"/>
      <c r="V85" s="63"/>
    </row>
    <row r="86" spans="21:22" s="20" customFormat="1" ht="15" x14ac:dyDescent="0.2">
      <c r="U86" s="63"/>
      <c r="V86" s="63"/>
    </row>
    <row r="87" spans="21:22" s="20" customFormat="1" ht="15" x14ac:dyDescent="0.2">
      <c r="U87" s="63"/>
      <c r="V87" s="63"/>
    </row>
    <row r="88" spans="21:22" s="20" customFormat="1" ht="15" x14ac:dyDescent="0.2">
      <c r="U88" s="63"/>
      <c r="V88" s="63"/>
    </row>
    <row r="89" spans="21:22" s="20" customFormat="1" ht="15" x14ac:dyDescent="0.2">
      <c r="U89" s="63"/>
      <c r="V89" s="63"/>
    </row>
    <row r="90" spans="21:22" s="20" customFormat="1" ht="15" x14ac:dyDescent="0.2">
      <c r="U90" s="63"/>
      <c r="V90" s="63"/>
    </row>
    <row r="91" spans="21:22" s="20" customFormat="1" ht="15" x14ac:dyDescent="0.2">
      <c r="U91" s="63"/>
      <c r="V91" s="63"/>
    </row>
    <row r="92" spans="21:22" s="20" customFormat="1" ht="15" x14ac:dyDescent="0.2">
      <c r="U92" s="63"/>
      <c r="V92" s="63"/>
    </row>
    <row r="93" spans="21:22" s="20" customFormat="1" ht="15" x14ac:dyDescent="0.2">
      <c r="U93" s="63"/>
      <c r="V93" s="63"/>
    </row>
    <row r="94" spans="21:22" s="20" customFormat="1" ht="15" x14ac:dyDescent="0.2">
      <c r="U94" s="63"/>
      <c r="V94" s="63"/>
    </row>
    <row r="95" spans="21:22" s="20" customFormat="1" ht="15" x14ac:dyDescent="0.2">
      <c r="U95" s="63"/>
      <c r="V95" s="63"/>
    </row>
    <row r="96" spans="21:22" s="20" customFormat="1" ht="15" x14ac:dyDescent="0.2">
      <c r="U96" s="63"/>
      <c r="V96" s="63"/>
    </row>
    <row r="97" spans="21:22" s="20" customFormat="1" ht="15" x14ac:dyDescent="0.2">
      <c r="U97" s="63"/>
      <c r="V97" s="63"/>
    </row>
    <row r="98" spans="21:22" s="20" customFormat="1" ht="15" x14ac:dyDescent="0.2">
      <c r="U98" s="63"/>
      <c r="V98" s="63"/>
    </row>
    <row r="99" spans="21:22" s="20" customFormat="1" ht="15" x14ac:dyDescent="0.2">
      <c r="U99" s="63"/>
      <c r="V99" s="63"/>
    </row>
    <row r="100" spans="21:22" s="20" customFormat="1" ht="15" x14ac:dyDescent="0.2">
      <c r="U100" s="63"/>
      <c r="V100" s="63"/>
    </row>
    <row r="101" spans="21:22" s="20" customFormat="1" ht="15" x14ac:dyDescent="0.2">
      <c r="U101" s="63"/>
      <c r="V101" s="63"/>
    </row>
    <row r="102" spans="21:22" s="20" customFormat="1" ht="15" x14ac:dyDescent="0.2">
      <c r="U102" s="63"/>
      <c r="V102" s="63"/>
    </row>
    <row r="103" spans="21:22" s="20" customFormat="1" ht="15" x14ac:dyDescent="0.2">
      <c r="U103" s="63"/>
      <c r="V103" s="63"/>
    </row>
    <row r="104" spans="21:22" s="20" customFormat="1" ht="15" x14ac:dyDescent="0.2">
      <c r="U104" s="63"/>
      <c r="V104" s="63"/>
    </row>
    <row r="105" spans="21:22" s="20" customFormat="1" ht="15" x14ac:dyDescent="0.2">
      <c r="U105" s="63"/>
      <c r="V105" s="63"/>
    </row>
    <row r="106" spans="21:22" s="20" customFormat="1" ht="15" x14ac:dyDescent="0.2">
      <c r="U106" s="63"/>
      <c r="V106" s="63"/>
    </row>
    <row r="107" spans="21:22" s="20" customFormat="1" ht="15" x14ac:dyDescent="0.2">
      <c r="U107" s="63"/>
      <c r="V107" s="63"/>
    </row>
    <row r="108" spans="21:22" s="20" customFormat="1" ht="15" x14ac:dyDescent="0.2">
      <c r="U108" s="63"/>
      <c r="V108" s="63"/>
    </row>
    <row r="109" spans="21:22" s="20" customFormat="1" ht="15" x14ac:dyDescent="0.2">
      <c r="U109" s="63"/>
      <c r="V109" s="63"/>
    </row>
    <row r="110" spans="21:22" s="20" customFormat="1" ht="15" x14ac:dyDescent="0.2">
      <c r="U110" s="63"/>
      <c r="V110" s="63"/>
    </row>
    <row r="111" spans="21:22" s="20" customFormat="1" ht="15" x14ac:dyDescent="0.2">
      <c r="U111" s="63"/>
      <c r="V111" s="63"/>
    </row>
    <row r="112" spans="21:22" s="20" customFormat="1" ht="15" x14ac:dyDescent="0.2">
      <c r="U112" s="63"/>
      <c r="V112" s="63"/>
    </row>
    <row r="113" spans="21:22" s="20" customFormat="1" ht="15" x14ac:dyDescent="0.2">
      <c r="U113" s="63"/>
      <c r="V113" s="63"/>
    </row>
    <row r="114" spans="21:22" s="20" customFormat="1" ht="15" x14ac:dyDescent="0.2">
      <c r="U114" s="63"/>
      <c r="V114" s="63"/>
    </row>
    <row r="115" spans="21:22" s="20" customFormat="1" ht="15" x14ac:dyDescent="0.2">
      <c r="U115" s="63"/>
      <c r="V115" s="63"/>
    </row>
    <row r="116" spans="21:22" s="20" customFormat="1" ht="15" x14ac:dyDescent="0.2">
      <c r="U116" s="63"/>
      <c r="V116" s="63"/>
    </row>
    <row r="117" spans="21:22" s="20" customFormat="1" ht="15" x14ac:dyDescent="0.2">
      <c r="U117" s="63"/>
      <c r="V117" s="63"/>
    </row>
    <row r="118" spans="21:22" s="20" customFormat="1" ht="15" x14ac:dyDescent="0.2">
      <c r="U118" s="63"/>
      <c r="V118" s="63"/>
    </row>
    <row r="119" spans="21:22" s="20" customFormat="1" ht="15" x14ac:dyDescent="0.2">
      <c r="U119" s="63"/>
      <c r="V119" s="63"/>
    </row>
    <row r="120" spans="21:22" s="20" customFormat="1" ht="15" x14ac:dyDescent="0.2">
      <c r="U120" s="63"/>
      <c r="V120" s="63"/>
    </row>
    <row r="121" spans="21:22" s="20" customFormat="1" ht="15" x14ac:dyDescent="0.2">
      <c r="U121" s="63"/>
      <c r="V121" s="63"/>
    </row>
    <row r="122" spans="21:22" s="20" customFormat="1" ht="15" x14ac:dyDescent="0.2">
      <c r="U122" s="63"/>
      <c r="V122" s="63"/>
    </row>
    <row r="123" spans="21:22" s="20" customFormat="1" ht="15" x14ac:dyDescent="0.2">
      <c r="U123" s="63"/>
      <c r="V123" s="63"/>
    </row>
    <row r="124" spans="21:22" s="20" customFormat="1" ht="15" x14ac:dyDescent="0.2">
      <c r="U124" s="63"/>
      <c r="V124" s="63"/>
    </row>
    <row r="125" spans="21:22" s="20" customFormat="1" ht="15" x14ac:dyDescent="0.2">
      <c r="U125" s="63"/>
      <c r="V125" s="63"/>
    </row>
    <row r="126" spans="21:22" s="20" customFormat="1" ht="15" x14ac:dyDescent="0.2">
      <c r="U126" s="63"/>
      <c r="V126" s="63"/>
    </row>
    <row r="127" spans="21:22" s="20" customFormat="1" ht="15" x14ac:dyDescent="0.2">
      <c r="U127" s="63"/>
      <c r="V127" s="63"/>
    </row>
    <row r="128" spans="21:22" s="20" customFormat="1" ht="15" x14ac:dyDescent="0.2">
      <c r="U128" s="63"/>
      <c r="V128" s="63"/>
    </row>
    <row r="129" spans="21:22" s="20" customFormat="1" ht="15" x14ac:dyDescent="0.2">
      <c r="U129" s="63"/>
      <c r="V129" s="63"/>
    </row>
    <row r="130" spans="21:22" s="20" customFormat="1" ht="15" x14ac:dyDescent="0.2">
      <c r="U130" s="63"/>
      <c r="V130" s="63"/>
    </row>
    <row r="131" spans="21:22" s="20" customFormat="1" ht="15" x14ac:dyDescent="0.2">
      <c r="U131" s="63"/>
      <c r="V131" s="63"/>
    </row>
    <row r="132" spans="21:22" s="20" customFormat="1" ht="15" x14ac:dyDescent="0.2">
      <c r="U132" s="63"/>
      <c r="V132" s="63"/>
    </row>
    <row r="133" spans="21:22" s="20" customFormat="1" ht="15" x14ac:dyDescent="0.2">
      <c r="U133" s="63"/>
      <c r="V133" s="63"/>
    </row>
    <row r="134" spans="21:22" s="20" customFormat="1" ht="15" x14ac:dyDescent="0.2">
      <c r="U134" s="63"/>
      <c r="V134" s="63"/>
    </row>
    <row r="135" spans="21:22" s="20" customFormat="1" ht="15" x14ac:dyDescent="0.2">
      <c r="U135" s="63"/>
      <c r="V135" s="63"/>
    </row>
    <row r="136" spans="21:22" s="20" customFormat="1" ht="15" x14ac:dyDescent="0.2">
      <c r="U136" s="63"/>
      <c r="V136" s="63"/>
    </row>
    <row r="137" spans="21:22" s="20" customFormat="1" ht="15" x14ac:dyDescent="0.2">
      <c r="U137" s="63"/>
      <c r="V137" s="63"/>
    </row>
    <row r="138" spans="21:22" s="20" customFormat="1" ht="15" x14ac:dyDescent="0.2">
      <c r="U138" s="63"/>
      <c r="V138" s="63"/>
    </row>
    <row r="139" spans="21:22" s="20" customFormat="1" ht="15" x14ac:dyDescent="0.2">
      <c r="U139" s="63"/>
      <c r="V139" s="63"/>
    </row>
    <row r="140" spans="21:22" s="20" customFormat="1" ht="15" x14ac:dyDescent="0.2">
      <c r="U140" s="63"/>
      <c r="V140" s="63"/>
    </row>
    <row r="141" spans="21:22" s="20" customFormat="1" ht="15" x14ac:dyDescent="0.2">
      <c r="U141" s="63"/>
      <c r="V141" s="63"/>
    </row>
    <row r="142" spans="21:22" s="20" customFormat="1" ht="15" x14ac:dyDescent="0.2">
      <c r="U142" s="63"/>
      <c r="V142" s="63"/>
    </row>
    <row r="143" spans="21:22" s="20" customFormat="1" ht="15" x14ac:dyDescent="0.2">
      <c r="U143" s="63"/>
      <c r="V143" s="63"/>
    </row>
    <row r="144" spans="21:22" s="20" customFormat="1" ht="15" x14ac:dyDescent="0.2">
      <c r="U144" s="63"/>
      <c r="V144" s="63"/>
    </row>
    <row r="145" spans="21:22" s="20" customFormat="1" ht="15" x14ac:dyDescent="0.2">
      <c r="U145" s="63"/>
      <c r="V145" s="63"/>
    </row>
    <row r="146" spans="21:22" s="20" customFormat="1" ht="15" x14ac:dyDescent="0.2">
      <c r="U146" s="63"/>
      <c r="V146" s="63"/>
    </row>
    <row r="147" spans="21:22" s="20" customFormat="1" ht="15" x14ac:dyDescent="0.2">
      <c r="U147" s="63"/>
      <c r="V147" s="63"/>
    </row>
    <row r="148" spans="21:22" s="20" customFormat="1" ht="15" x14ac:dyDescent="0.2">
      <c r="U148" s="63"/>
      <c r="V148" s="63"/>
    </row>
    <row r="149" spans="21:22" s="20" customFormat="1" ht="15" x14ac:dyDescent="0.2">
      <c r="U149" s="63"/>
      <c r="V149" s="63"/>
    </row>
    <row r="150" spans="21:22" s="20" customFormat="1" ht="15" x14ac:dyDescent="0.2">
      <c r="U150" s="63"/>
      <c r="V150" s="63"/>
    </row>
    <row r="151" spans="21:22" s="20" customFormat="1" ht="15" x14ac:dyDescent="0.2">
      <c r="U151" s="63"/>
      <c r="V151" s="63"/>
    </row>
    <row r="152" spans="21:22" s="20" customFormat="1" ht="15" x14ac:dyDescent="0.2">
      <c r="U152" s="63"/>
      <c r="V152" s="63"/>
    </row>
    <row r="153" spans="21:22" s="20" customFormat="1" ht="15" x14ac:dyDescent="0.2">
      <c r="U153" s="63"/>
      <c r="V153" s="63"/>
    </row>
    <row r="154" spans="21:22" s="20" customFormat="1" ht="15" x14ac:dyDescent="0.2">
      <c r="U154" s="63"/>
      <c r="V154" s="63"/>
    </row>
    <row r="155" spans="21:22" s="20" customFormat="1" ht="15" x14ac:dyDescent="0.2">
      <c r="U155" s="63"/>
      <c r="V155" s="63"/>
    </row>
    <row r="156" spans="21:22" s="20" customFormat="1" ht="15" x14ac:dyDescent="0.2">
      <c r="U156" s="63"/>
      <c r="V156" s="63"/>
    </row>
    <row r="157" spans="21:22" s="20" customFormat="1" ht="15" x14ac:dyDescent="0.2">
      <c r="U157" s="63"/>
      <c r="V157" s="63"/>
    </row>
    <row r="158" spans="21:22" s="20" customFormat="1" ht="15" x14ac:dyDescent="0.2">
      <c r="U158" s="63"/>
      <c r="V158" s="63"/>
    </row>
    <row r="159" spans="21:22" s="20" customFormat="1" ht="15" x14ac:dyDescent="0.2">
      <c r="U159" s="63"/>
      <c r="V159" s="63"/>
    </row>
  </sheetData>
  <mergeCells count="29">
    <mergeCell ref="B12:Y12"/>
    <mergeCell ref="B8:Y8"/>
    <mergeCell ref="C9:E9"/>
    <mergeCell ref="M14:X14"/>
    <mergeCell ref="M15:N16"/>
    <mergeCell ref="W13:Z13"/>
    <mergeCell ref="A28:A31"/>
    <mergeCell ref="A32:B32"/>
    <mergeCell ref="A20:B20"/>
    <mergeCell ref="A14:A18"/>
    <mergeCell ref="B14:B18"/>
    <mergeCell ref="A27:B27"/>
    <mergeCell ref="A21:A26"/>
    <mergeCell ref="A6:Z6"/>
    <mergeCell ref="Y14:Z16"/>
    <mergeCell ref="Q15:R16"/>
    <mergeCell ref="G15:H16"/>
    <mergeCell ref="I16:J16"/>
    <mergeCell ref="K16:L16"/>
    <mergeCell ref="I15:L15"/>
    <mergeCell ref="S16:T16"/>
    <mergeCell ref="U16:V16"/>
    <mergeCell ref="W16:X16"/>
    <mergeCell ref="S15:X15"/>
    <mergeCell ref="C14:L14"/>
    <mergeCell ref="C15:D16"/>
    <mergeCell ref="E15:F16"/>
    <mergeCell ref="O15:P16"/>
    <mergeCell ref="B10:Z10"/>
  </mergeCells>
  <pageMargins left="0.25" right="0.25" top="0.2" bottom="0.26" header="0.23" footer="0.23"/>
  <pageSetup paperSize="9" scale="8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Z151"/>
  <sheetViews>
    <sheetView showGridLines="0" topLeftCell="A8" workbookViewId="0">
      <selection activeCell="U27" sqref="U27"/>
    </sheetView>
  </sheetViews>
  <sheetFormatPr defaultRowHeight="12" x14ac:dyDescent="0.2"/>
  <cols>
    <col min="1" max="1" width="3.5703125" style="10" customWidth="1"/>
    <col min="2" max="2" width="28.7109375" style="10" customWidth="1"/>
    <col min="3" max="12" width="5.140625" style="10" customWidth="1"/>
    <col min="13" max="20" width="5.28515625" style="10" customWidth="1"/>
    <col min="21" max="22" width="5.28515625" style="64" customWidth="1"/>
    <col min="23" max="26" width="5.28515625" style="10" customWidth="1"/>
    <col min="27" max="16384" width="9.140625" style="10"/>
  </cols>
  <sheetData>
    <row r="7" spans="1:52" customFormat="1" ht="15" x14ac:dyDescent="0.25">
      <c r="A7" s="230" t="s">
        <v>36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</row>
    <row r="8" spans="1:52" customFormat="1" ht="15" x14ac:dyDescent="0.25"/>
    <row r="9" spans="1:52" customFormat="1" ht="15" x14ac:dyDescent="0.25">
      <c r="B9" s="231" t="s">
        <v>192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16"/>
      <c r="AA9" s="16"/>
      <c r="AB9" s="16"/>
      <c r="AC9" s="16"/>
      <c r="AD9" s="16"/>
      <c r="AE9" s="16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customFormat="1" ht="15" x14ac:dyDescent="0.25">
      <c r="B10" t="s">
        <v>180</v>
      </c>
      <c r="C10" s="199"/>
      <c r="D10" s="199"/>
      <c r="E10" s="199"/>
      <c r="F10" s="78"/>
      <c r="W10" s="10"/>
      <c r="X10" s="10"/>
    </row>
    <row r="11" spans="1:52" customFormat="1" ht="15" x14ac:dyDescent="0.25">
      <c r="B11" s="231" t="s">
        <v>202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19"/>
      <c r="AB11" s="19"/>
      <c r="AC11" s="19"/>
      <c r="AD11" s="19"/>
      <c r="AE11" s="19"/>
    </row>
    <row r="12" spans="1:52" customFormat="1" ht="15" x14ac:dyDescent="0.25">
      <c r="W12" s="10"/>
      <c r="X12" s="10"/>
    </row>
    <row r="13" spans="1:52" customFormat="1" ht="15" x14ac:dyDescent="0.25">
      <c r="B13" s="231" t="s">
        <v>210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19"/>
      <c r="AA13" s="19"/>
      <c r="AB13" s="19"/>
      <c r="AC13" s="19"/>
      <c r="AD13" s="19"/>
    </row>
    <row r="14" spans="1:52" ht="15.75" customHeight="1" x14ac:dyDescent="0.2">
      <c r="W14" s="263" t="s">
        <v>191</v>
      </c>
      <c r="X14" s="263"/>
      <c r="Y14" s="263"/>
      <c r="Z14" s="263"/>
    </row>
    <row r="15" spans="1:52" ht="19.5" customHeight="1" x14ac:dyDescent="0.2">
      <c r="A15" s="232" t="s">
        <v>0</v>
      </c>
      <c r="B15" s="259" t="s">
        <v>54</v>
      </c>
      <c r="C15" s="241" t="s">
        <v>45</v>
      </c>
      <c r="D15" s="242"/>
      <c r="E15" s="242"/>
      <c r="F15" s="242"/>
      <c r="G15" s="242"/>
      <c r="H15" s="242"/>
      <c r="I15" s="242"/>
      <c r="J15" s="242"/>
      <c r="K15" s="242"/>
      <c r="L15" s="243"/>
      <c r="M15" s="241" t="s">
        <v>53</v>
      </c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3"/>
      <c r="Y15" s="262" t="s">
        <v>64</v>
      </c>
      <c r="Z15" s="262"/>
    </row>
    <row r="16" spans="1:52" ht="16.5" customHeight="1" x14ac:dyDescent="0.2">
      <c r="A16" s="232"/>
      <c r="B16" s="259"/>
      <c r="C16" s="246" t="s">
        <v>165</v>
      </c>
      <c r="D16" s="247"/>
      <c r="E16" s="246" t="s">
        <v>55</v>
      </c>
      <c r="F16" s="247"/>
      <c r="G16" s="250" t="s">
        <v>25</v>
      </c>
      <c r="H16" s="250"/>
      <c r="I16" s="220" t="s">
        <v>190</v>
      </c>
      <c r="J16" s="220"/>
      <c r="K16" s="220"/>
      <c r="L16" s="220"/>
      <c r="M16" s="246" t="s">
        <v>165</v>
      </c>
      <c r="N16" s="247"/>
      <c r="O16" s="246" t="s">
        <v>170</v>
      </c>
      <c r="P16" s="247"/>
      <c r="Q16" s="220" t="s">
        <v>25</v>
      </c>
      <c r="R16" s="220"/>
      <c r="S16" s="220" t="s">
        <v>195</v>
      </c>
      <c r="T16" s="220"/>
      <c r="U16" s="220"/>
      <c r="V16" s="220"/>
      <c r="W16" s="220"/>
      <c r="X16" s="220"/>
      <c r="Y16" s="262"/>
      <c r="Z16" s="262"/>
    </row>
    <row r="17" spans="1:26" ht="102.75" customHeight="1" x14ac:dyDescent="0.2">
      <c r="A17" s="232"/>
      <c r="B17" s="259"/>
      <c r="C17" s="248"/>
      <c r="D17" s="249"/>
      <c r="E17" s="248"/>
      <c r="F17" s="249"/>
      <c r="G17" s="250"/>
      <c r="H17" s="250"/>
      <c r="I17" s="250" t="s">
        <v>166</v>
      </c>
      <c r="J17" s="250"/>
      <c r="K17" s="250" t="s">
        <v>111</v>
      </c>
      <c r="L17" s="250"/>
      <c r="M17" s="248"/>
      <c r="N17" s="249"/>
      <c r="O17" s="248"/>
      <c r="P17" s="249"/>
      <c r="Q17" s="220"/>
      <c r="R17" s="220"/>
      <c r="S17" s="250" t="s">
        <v>167</v>
      </c>
      <c r="T17" s="250"/>
      <c r="U17" s="250" t="s">
        <v>168</v>
      </c>
      <c r="V17" s="250"/>
      <c r="W17" s="250" t="s">
        <v>169</v>
      </c>
      <c r="X17" s="250"/>
      <c r="Y17" s="262"/>
      <c r="Z17" s="262"/>
    </row>
    <row r="18" spans="1:26" ht="19.5" customHeight="1" x14ac:dyDescent="0.2">
      <c r="A18" s="232"/>
      <c r="B18" s="232"/>
      <c r="C18" s="87" t="s">
        <v>31</v>
      </c>
      <c r="D18" s="87" t="s">
        <v>32</v>
      </c>
      <c r="E18" s="87" t="s">
        <v>31</v>
      </c>
      <c r="F18" s="87" t="s">
        <v>32</v>
      </c>
      <c r="G18" s="87" t="s">
        <v>31</v>
      </c>
      <c r="H18" s="87" t="s">
        <v>32</v>
      </c>
      <c r="I18" s="87" t="s">
        <v>31</v>
      </c>
      <c r="J18" s="87" t="s">
        <v>32</v>
      </c>
      <c r="K18" s="87" t="s">
        <v>31</v>
      </c>
      <c r="L18" s="87" t="s">
        <v>32</v>
      </c>
      <c r="M18" s="87" t="s">
        <v>31</v>
      </c>
      <c r="N18" s="87" t="s">
        <v>32</v>
      </c>
      <c r="O18" s="87" t="s">
        <v>31</v>
      </c>
      <c r="P18" s="87" t="s">
        <v>32</v>
      </c>
      <c r="Q18" s="87" t="s">
        <v>31</v>
      </c>
      <c r="R18" s="87" t="s">
        <v>32</v>
      </c>
      <c r="S18" s="87" t="s">
        <v>31</v>
      </c>
      <c r="T18" s="87" t="s">
        <v>32</v>
      </c>
      <c r="U18" s="87" t="s">
        <v>31</v>
      </c>
      <c r="V18" s="87" t="s">
        <v>32</v>
      </c>
      <c r="W18" s="87" t="s">
        <v>31</v>
      </c>
      <c r="X18" s="87" t="s">
        <v>32</v>
      </c>
      <c r="Y18" s="74" t="s">
        <v>32</v>
      </c>
      <c r="Z18" s="74" t="s">
        <v>31</v>
      </c>
    </row>
    <row r="19" spans="1:26" ht="12.75" x14ac:dyDescent="0.2">
      <c r="A19" s="73" t="s">
        <v>34</v>
      </c>
      <c r="B19" s="73" t="s">
        <v>35</v>
      </c>
      <c r="C19" s="73">
        <v>1</v>
      </c>
      <c r="D19" s="73">
        <v>2</v>
      </c>
      <c r="E19" s="73">
        <v>3</v>
      </c>
      <c r="F19" s="73">
        <v>4</v>
      </c>
      <c r="G19" s="73">
        <v>5</v>
      </c>
      <c r="H19" s="73">
        <v>6</v>
      </c>
      <c r="I19" s="73">
        <v>7</v>
      </c>
      <c r="J19" s="73">
        <v>8</v>
      </c>
      <c r="K19" s="73">
        <v>9</v>
      </c>
      <c r="L19" s="73">
        <v>10</v>
      </c>
      <c r="M19" s="73">
        <v>11</v>
      </c>
      <c r="N19" s="73">
        <v>12</v>
      </c>
      <c r="O19" s="73">
        <v>13</v>
      </c>
      <c r="P19" s="73">
        <v>14</v>
      </c>
      <c r="Q19" s="73">
        <v>15</v>
      </c>
      <c r="R19" s="73">
        <v>16</v>
      </c>
      <c r="S19" s="73">
        <v>17</v>
      </c>
      <c r="T19" s="73">
        <v>18</v>
      </c>
      <c r="U19" s="73">
        <v>19</v>
      </c>
      <c r="V19" s="73">
        <v>20</v>
      </c>
      <c r="W19" s="73">
        <v>21</v>
      </c>
      <c r="X19" s="73">
        <v>22</v>
      </c>
      <c r="Y19" s="73">
        <v>24</v>
      </c>
      <c r="Z19" s="73">
        <v>25</v>
      </c>
    </row>
    <row r="20" spans="1:26" ht="12.75" x14ac:dyDescent="0.2">
      <c r="A20" s="72">
        <v>1</v>
      </c>
      <c r="B20" s="2" t="s">
        <v>92</v>
      </c>
      <c r="C20" s="76">
        <v>0</v>
      </c>
      <c r="D20" s="76">
        <v>0</v>
      </c>
      <c r="E20" s="76">
        <v>0</v>
      </c>
      <c r="F20" s="76">
        <v>0</v>
      </c>
      <c r="G20" s="76">
        <f>SUM(C20+E20)</f>
        <v>0</v>
      </c>
      <c r="H20" s="76">
        <f>SUM(D20+F20)</f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f>SUM(M20+O20)</f>
        <v>0</v>
      </c>
      <c r="R20" s="76">
        <f>SUM(N20+P20)</f>
        <v>0</v>
      </c>
      <c r="S20" s="76">
        <v>0</v>
      </c>
      <c r="T20" s="76">
        <v>0</v>
      </c>
      <c r="U20" s="155">
        <v>0</v>
      </c>
      <c r="V20" s="155">
        <v>0</v>
      </c>
      <c r="W20" s="76">
        <v>0</v>
      </c>
      <c r="X20" s="76">
        <v>0</v>
      </c>
      <c r="Y20" s="45">
        <f>SUM(U20)</f>
        <v>0</v>
      </c>
      <c r="Z20" s="45">
        <f>SUM(V20)</f>
        <v>0</v>
      </c>
    </row>
    <row r="21" spans="1:26" ht="12.75" x14ac:dyDescent="0.2">
      <c r="A21" s="72">
        <v>2</v>
      </c>
      <c r="B21" s="2" t="s">
        <v>87</v>
      </c>
      <c r="C21" s="155">
        <v>0</v>
      </c>
      <c r="D21" s="155">
        <v>0</v>
      </c>
      <c r="E21" s="155">
        <v>0</v>
      </c>
      <c r="F21" s="155">
        <v>0</v>
      </c>
      <c r="G21" s="164">
        <f t="shared" ref="G21:G23" si="0">SUM(C21+E21)</f>
        <v>0</v>
      </c>
      <c r="H21" s="164">
        <f t="shared" ref="H21:H23" si="1">SUM(D21+F21)</f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64">
        <f t="shared" ref="Q21:Q23" si="2">SUM(M21+O21)</f>
        <v>0</v>
      </c>
      <c r="R21" s="164">
        <f t="shared" ref="R21:R23" si="3">SUM(N21+P21)</f>
        <v>0</v>
      </c>
      <c r="S21" s="155">
        <v>0</v>
      </c>
      <c r="T21" s="155">
        <v>0</v>
      </c>
      <c r="U21" s="155">
        <v>0</v>
      </c>
      <c r="V21" s="155">
        <v>0</v>
      </c>
      <c r="W21" s="155">
        <v>0</v>
      </c>
      <c r="X21" s="155">
        <v>0</v>
      </c>
      <c r="Y21" s="45">
        <f t="shared" ref="Y21:Y23" si="4">SUM(U21)</f>
        <v>0</v>
      </c>
      <c r="Z21" s="45">
        <f t="shared" ref="Z21:Z23" si="5">SUM(V21)</f>
        <v>0</v>
      </c>
    </row>
    <row r="22" spans="1:26" ht="12.75" x14ac:dyDescent="0.2">
      <c r="A22" s="72">
        <v>3</v>
      </c>
      <c r="B22" s="2" t="s">
        <v>88</v>
      </c>
      <c r="C22" s="155">
        <v>0</v>
      </c>
      <c r="D22" s="155">
        <v>0</v>
      </c>
      <c r="E22" s="155">
        <v>0</v>
      </c>
      <c r="F22" s="155">
        <v>0</v>
      </c>
      <c r="G22" s="164">
        <f t="shared" si="0"/>
        <v>0</v>
      </c>
      <c r="H22" s="164">
        <f t="shared" si="1"/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64">
        <f t="shared" si="2"/>
        <v>0</v>
      </c>
      <c r="R22" s="164">
        <f t="shared" si="3"/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45">
        <f t="shared" si="4"/>
        <v>0</v>
      </c>
      <c r="Z22" s="45">
        <f t="shared" si="5"/>
        <v>0</v>
      </c>
    </row>
    <row r="23" spans="1:26" ht="12.75" x14ac:dyDescent="0.2">
      <c r="A23" s="72">
        <v>4</v>
      </c>
      <c r="B23" s="2" t="s">
        <v>89</v>
      </c>
      <c r="C23" s="155">
        <v>0</v>
      </c>
      <c r="D23" s="155">
        <v>0</v>
      </c>
      <c r="E23" s="155">
        <v>0</v>
      </c>
      <c r="F23" s="155">
        <v>0</v>
      </c>
      <c r="G23" s="164">
        <f t="shared" si="0"/>
        <v>0</v>
      </c>
      <c r="H23" s="164">
        <f t="shared" si="1"/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64">
        <f t="shared" si="2"/>
        <v>0</v>
      </c>
      <c r="R23" s="164">
        <f t="shared" si="3"/>
        <v>0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45">
        <f t="shared" si="4"/>
        <v>0</v>
      </c>
      <c r="Z23" s="45">
        <f t="shared" si="5"/>
        <v>0</v>
      </c>
    </row>
    <row r="24" spans="1:26" ht="12.75" x14ac:dyDescent="0.2">
      <c r="A24" s="257" t="s">
        <v>3</v>
      </c>
      <c r="B24" s="257"/>
      <c r="C24" s="143">
        <f>SUM(C20:C23)</f>
        <v>0</v>
      </c>
      <c r="D24" s="143">
        <f t="shared" ref="D24:Z24" si="6">SUM(D20:D23)</f>
        <v>0</v>
      </c>
      <c r="E24" s="143">
        <f t="shared" si="6"/>
        <v>0</v>
      </c>
      <c r="F24" s="143">
        <f t="shared" si="6"/>
        <v>0</v>
      </c>
      <c r="G24" s="143">
        <f t="shared" si="6"/>
        <v>0</v>
      </c>
      <c r="H24" s="143">
        <f t="shared" si="6"/>
        <v>0</v>
      </c>
      <c r="I24" s="143">
        <f t="shared" si="6"/>
        <v>0</v>
      </c>
      <c r="J24" s="143">
        <f t="shared" si="6"/>
        <v>0</v>
      </c>
      <c r="K24" s="143">
        <f t="shared" si="6"/>
        <v>0</v>
      </c>
      <c r="L24" s="143">
        <f t="shared" si="6"/>
        <v>0</v>
      </c>
      <c r="M24" s="143">
        <f t="shared" si="6"/>
        <v>0</v>
      </c>
      <c r="N24" s="143">
        <f t="shared" si="6"/>
        <v>0</v>
      </c>
      <c r="O24" s="143">
        <f t="shared" si="6"/>
        <v>0</v>
      </c>
      <c r="P24" s="143">
        <f t="shared" si="6"/>
        <v>0</v>
      </c>
      <c r="Q24" s="143">
        <f t="shared" si="6"/>
        <v>0</v>
      </c>
      <c r="R24" s="143">
        <f t="shared" si="6"/>
        <v>0</v>
      </c>
      <c r="S24" s="143">
        <f t="shared" si="6"/>
        <v>0</v>
      </c>
      <c r="T24" s="143">
        <f t="shared" si="6"/>
        <v>0</v>
      </c>
      <c r="U24" s="143">
        <f t="shared" si="6"/>
        <v>0</v>
      </c>
      <c r="V24" s="143">
        <f t="shared" si="6"/>
        <v>0</v>
      </c>
      <c r="W24" s="143">
        <f t="shared" si="6"/>
        <v>0</v>
      </c>
      <c r="X24" s="143">
        <f t="shared" si="6"/>
        <v>0</v>
      </c>
      <c r="Y24" s="143">
        <f t="shared" si="6"/>
        <v>0</v>
      </c>
      <c r="Z24" s="143">
        <f t="shared" si="6"/>
        <v>0</v>
      </c>
    </row>
    <row r="64" spans="21:22" s="20" customFormat="1" ht="15" x14ac:dyDescent="0.2">
      <c r="U64" s="63"/>
      <c r="V64" s="63"/>
    </row>
    <row r="65" spans="21:22" s="20" customFormat="1" ht="15" x14ac:dyDescent="0.2">
      <c r="U65" s="63"/>
      <c r="V65" s="63"/>
    </row>
    <row r="66" spans="21:22" s="20" customFormat="1" ht="15" x14ac:dyDescent="0.2">
      <c r="U66" s="63"/>
      <c r="V66" s="63"/>
    </row>
    <row r="67" spans="21:22" s="20" customFormat="1" ht="15" x14ac:dyDescent="0.2">
      <c r="U67" s="63"/>
      <c r="V67" s="63"/>
    </row>
    <row r="68" spans="21:22" s="20" customFormat="1" ht="15" x14ac:dyDescent="0.2">
      <c r="U68" s="63"/>
      <c r="V68" s="63"/>
    </row>
    <row r="69" spans="21:22" s="20" customFormat="1" ht="15" x14ac:dyDescent="0.2">
      <c r="U69" s="63"/>
      <c r="V69" s="63"/>
    </row>
    <row r="70" spans="21:22" s="20" customFormat="1" ht="15" x14ac:dyDescent="0.2">
      <c r="U70" s="63"/>
      <c r="V70" s="63"/>
    </row>
    <row r="71" spans="21:22" s="20" customFormat="1" ht="15" x14ac:dyDescent="0.2">
      <c r="U71" s="63"/>
      <c r="V71" s="63"/>
    </row>
    <row r="72" spans="21:22" s="20" customFormat="1" ht="15" x14ac:dyDescent="0.2">
      <c r="U72" s="63"/>
      <c r="V72" s="63"/>
    </row>
    <row r="73" spans="21:22" s="20" customFormat="1" ht="15" x14ac:dyDescent="0.2">
      <c r="U73" s="63"/>
      <c r="V73" s="63"/>
    </row>
    <row r="74" spans="21:22" s="20" customFormat="1" ht="15" x14ac:dyDescent="0.2">
      <c r="U74" s="63"/>
      <c r="V74" s="63"/>
    </row>
    <row r="75" spans="21:22" s="20" customFormat="1" ht="15" x14ac:dyDescent="0.2">
      <c r="U75" s="63"/>
      <c r="V75" s="63"/>
    </row>
    <row r="76" spans="21:22" s="20" customFormat="1" ht="15" x14ac:dyDescent="0.2">
      <c r="U76" s="63"/>
      <c r="V76" s="63"/>
    </row>
    <row r="77" spans="21:22" s="20" customFormat="1" ht="15" x14ac:dyDescent="0.2">
      <c r="U77" s="63"/>
      <c r="V77" s="63"/>
    </row>
    <row r="78" spans="21:22" s="20" customFormat="1" ht="15" x14ac:dyDescent="0.2">
      <c r="U78" s="63"/>
      <c r="V78" s="63"/>
    </row>
    <row r="79" spans="21:22" s="20" customFormat="1" ht="15" x14ac:dyDescent="0.2">
      <c r="U79" s="63"/>
      <c r="V79" s="63"/>
    </row>
    <row r="80" spans="21:22" s="20" customFormat="1" ht="15" x14ac:dyDescent="0.2">
      <c r="U80" s="63"/>
      <c r="V80" s="63"/>
    </row>
    <row r="81" spans="21:22" s="20" customFormat="1" ht="15" x14ac:dyDescent="0.2">
      <c r="U81" s="63"/>
      <c r="V81" s="63"/>
    </row>
    <row r="82" spans="21:22" s="20" customFormat="1" ht="15" x14ac:dyDescent="0.2">
      <c r="U82" s="63"/>
      <c r="V82" s="63"/>
    </row>
    <row r="83" spans="21:22" s="20" customFormat="1" ht="15" x14ac:dyDescent="0.2">
      <c r="U83" s="63"/>
      <c r="V83" s="63"/>
    </row>
    <row r="84" spans="21:22" s="20" customFormat="1" ht="15" x14ac:dyDescent="0.2">
      <c r="U84" s="63"/>
      <c r="V84" s="63"/>
    </row>
    <row r="85" spans="21:22" s="20" customFormat="1" ht="15" x14ac:dyDescent="0.2">
      <c r="U85" s="63"/>
      <c r="V85" s="63"/>
    </row>
    <row r="86" spans="21:22" s="20" customFormat="1" ht="15" x14ac:dyDescent="0.2">
      <c r="U86" s="63"/>
      <c r="V86" s="63"/>
    </row>
    <row r="87" spans="21:22" s="20" customFormat="1" ht="15" x14ac:dyDescent="0.2">
      <c r="U87" s="63"/>
      <c r="V87" s="63"/>
    </row>
    <row r="88" spans="21:22" s="20" customFormat="1" ht="15" x14ac:dyDescent="0.2">
      <c r="U88" s="63"/>
      <c r="V88" s="63"/>
    </row>
    <row r="89" spans="21:22" s="20" customFormat="1" ht="15" x14ac:dyDescent="0.2">
      <c r="U89" s="63"/>
      <c r="V89" s="63"/>
    </row>
    <row r="90" spans="21:22" s="20" customFormat="1" ht="15" x14ac:dyDescent="0.2">
      <c r="U90" s="63"/>
      <c r="V90" s="63"/>
    </row>
    <row r="91" spans="21:22" s="20" customFormat="1" ht="15" x14ac:dyDescent="0.2">
      <c r="U91" s="63"/>
      <c r="V91" s="63"/>
    </row>
    <row r="92" spans="21:22" s="20" customFormat="1" ht="15" x14ac:dyDescent="0.2">
      <c r="U92" s="63"/>
      <c r="V92" s="63"/>
    </row>
    <row r="93" spans="21:22" s="20" customFormat="1" ht="15" x14ac:dyDescent="0.2">
      <c r="U93" s="63"/>
      <c r="V93" s="63"/>
    </row>
    <row r="94" spans="21:22" s="20" customFormat="1" ht="15" x14ac:dyDescent="0.2">
      <c r="U94" s="63"/>
      <c r="V94" s="63"/>
    </row>
    <row r="95" spans="21:22" s="20" customFormat="1" ht="15" x14ac:dyDescent="0.2">
      <c r="U95" s="63"/>
      <c r="V95" s="63"/>
    </row>
    <row r="96" spans="21:22" s="20" customFormat="1" ht="15" x14ac:dyDescent="0.2">
      <c r="U96" s="63"/>
      <c r="V96" s="63"/>
    </row>
    <row r="97" spans="21:22" s="20" customFormat="1" ht="15" x14ac:dyDescent="0.2">
      <c r="U97" s="63"/>
      <c r="V97" s="63"/>
    </row>
    <row r="98" spans="21:22" s="20" customFormat="1" ht="15" x14ac:dyDescent="0.2">
      <c r="U98" s="63"/>
      <c r="V98" s="63"/>
    </row>
    <row r="99" spans="21:22" s="20" customFormat="1" ht="15" x14ac:dyDescent="0.2">
      <c r="U99" s="63"/>
      <c r="V99" s="63"/>
    </row>
    <row r="100" spans="21:22" s="20" customFormat="1" ht="15" x14ac:dyDescent="0.2">
      <c r="U100" s="63"/>
      <c r="V100" s="63"/>
    </row>
    <row r="101" spans="21:22" s="20" customFormat="1" ht="15" x14ac:dyDescent="0.2">
      <c r="U101" s="63"/>
      <c r="V101" s="63"/>
    </row>
    <row r="102" spans="21:22" s="20" customFormat="1" ht="15" x14ac:dyDescent="0.2">
      <c r="U102" s="63"/>
      <c r="V102" s="63"/>
    </row>
    <row r="103" spans="21:22" s="20" customFormat="1" ht="15" x14ac:dyDescent="0.2">
      <c r="U103" s="63"/>
      <c r="V103" s="63"/>
    </row>
    <row r="104" spans="21:22" s="20" customFormat="1" ht="15" x14ac:dyDescent="0.2">
      <c r="U104" s="63"/>
      <c r="V104" s="63"/>
    </row>
    <row r="105" spans="21:22" s="20" customFormat="1" ht="15" x14ac:dyDescent="0.2">
      <c r="U105" s="63"/>
      <c r="V105" s="63"/>
    </row>
    <row r="106" spans="21:22" s="20" customFormat="1" ht="15" x14ac:dyDescent="0.2">
      <c r="U106" s="63"/>
      <c r="V106" s="63"/>
    </row>
    <row r="107" spans="21:22" s="20" customFormat="1" ht="15" x14ac:dyDescent="0.2">
      <c r="U107" s="63"/>
      <c r="V107" s="63"/>
    </row>
    <row r="108" spans="21:22" s="20" customFormat="1" ht="15" x14ac:dyDescent="0.2">
      <c r="U108" s="63"/>
      <c r="V108" s="63"/>
    </row>
    <row r="109" spans="21:22" s="20" customFormat="1" ht="15" x14ac:dyDescent="0.2">
      <c r="U109" s="63"/>
      <c r="V109" s="63"/>
    </row>
    <row r="110" spans="21:22" s="20" customFormat="1" ht="15" x14ac:dyDescent="0.2">
      <c r="U110" s="63"/>
      <c r="V110" s="63"/>
    </row>
    <row r="111" spans="21:22" s="20" customFormat="1" ht="15" x14ac:dyDescent="0.2">
      <c r="U111" s="63"/>
      <c r="V111" s="63"/>
    </row>
    <row r="112" spans="21:22" s="20" customFormat="1" ht="15" x14ac:dyDescent="0.2">
      <c r="U112" s="63"/>
      <c r="V112" s="63"/>
    </row>
    <row r="113" spans="21:22" s="20" customFormat="1" ht="15" x14ac:dyDescent="0.2">
      <c r="U113" s="63"/>
      <c r="V113" s="63"/>
    </row>
    <row r="114" spans="21:22" s="20" customFormat="1" ht="15" x14ac:dyDescent="0.2">
      <c r="U114" s="63"/>
      <c r="V114" s="63"/>
    </row>
    <row r="115" spans="21:22" s="20" customFormat="1" ht="15" x14ac:dyDescent="0.2">
      <c r="U115" s="63"/>
      <c r="V115" s="63"/>
    </row>
    <row r="116" spans="21:22" s="20" customFormat="1" ht="15" x14ac:dyDescent="0.2">
      <c r="U116" s="63"/>
      <c r="V116" s="63"/>
    </row>
    <row r="117" spans="21:22" s="20" customFormat="1" ht="15" x14ac:dyDescent="0.2">
      <c r="U117" s="63"/>
      <c r="V117" s="63"/>
    </row>
    <row r="118" spans="21:22" s="20" customFormat="1" ht="15" x14ac:dyDescent="0.2">
      <c r="U118" s="63"/>
      <c r="V118" s="63"/>
    </row>
    <row r="119" spans="21:22" s="20" customFormat="1" ht="15" x14ac:dyDescent="0.2">
      <c r="U119" s="63"/>
      <c r="V119" s="63"/>
    </row>
    <row r="120" spans="21:22" s="20" customFormat="1" ht="15" x14ac:dyDescent="0.2">
      <c r="U120" s="63"/>
      <c r="V120" s="63"/>
    </row>
    <row r="121" spans="21:22" s="20" customFormat="1" ht="15" x14ac:dyDescent="0.2">
      <c r="U121" s="63"/>
      <c r="V121" s="63"/>
    </row>
    <row r="122" spans="21:22" s="20" customFormat="1" ht="15" x14ac:dyDescent="0.2">
      <c r="U122" s="63"/>
      <c r="V122" s="63"/>
    </row>
    <row r="123" spans="21:22" s="20" customFormat="1" ht="15" x14ac:dyDescent="0.2">
      <c r="U123" s="63"/>
      <c r="V123" s="63"/>
    </row>
    <row r="124" spans="21:22" s="20" customFormat="1" ht="15" x14ac:dyDescent="0.2">
      <c r="U124" s="63"/>
      <c r="V124" s="63"/>
    </row>
    <row r="125" spans="21:22" s="20" customFormat="1" ht="15" x14ac:dyDescent="0.2">
      <c r="U125" s="63"/>
      <c r="V125" s="63"/>
    </row>
    <row r="126" spans="21:22" s="20" customFormat="1" ht="15" x14ac:dyDescent="0.2">
      <c r="U126" s="63"/>
      <c r="V126" s="63"/>
    </row>
    <row r="127" spans="21:22" s="20" customFormat="1" ht="15" x14ac:dyDescent="0.2">
      <c r="U127" s="63"/>
      <c r="V127" s="63"/>
    </row>
    <row r="128" spans="21:22" s="20" customFormat="1" ht="15" x14ac:dyDescent="0.2">
      <c r="U128" s="63"/>
      <c r="V128" s="63"/>
    </row>
    <row r="129" spans="21:22" s="20" customFormat="1" ht="15" x14ac:dyDescent="0.2">
      <c r="U129" s="63"/>
      <c r="V129" s="63"/>
    </row>
    <row r="130" spans="21:22" s="20" customFormat="1" ht="15" x14ac:dyDescent="0.2">
      <c r="U130" s="63"/>
      <c r="V130" s="63"/>
    </row>
    <row r="131" spans="21:22" s="20" customFormat="1" ht="15" x14ac:dyDescent="0.2">
      <c r="U131" s="63"/>
      <c r="V131" s="63"/>
    </row>
    <row r="132" spans="21:22" s="20" customFormat="1" ht="15" x14ac:dyDescent="0.2">
      <c r="U132" s="63"/>
      <c r="V132" s="63"/>
    </row>
    <row r="133" spans="21:22" s="20" customFormat="1" ht="15" x14ac:dyDescent="0.2">
      <c r="U133" s="63"/>
      <c r="V133" s="63"/>
    </row>
    <row r="134" spans="21:22" s="20" customFormat="1" ht="15" x14ac:dyDescent="0.2">
      <c r="U134" s="63"/>
      <c r="V134" s="63"/>
    </row>
    <row r="135" spans="21:22" s="20" customFormat="1" ht="15" x14ac:dyDescent="0.2">
      <c r="U135" s="63"/>
      <c r="V135" s="63"/>
    </row>
    <row r="136" spans="21:22" s="20" customFormat="1" ht="15" x14ac:dyDescent="0.2">
      <c r="U136" s="63"/>
      <c r="V136" s="63"/>
    </row>
    <row r="137" spans="21:22" s="20" customFormat="1" ht="15" x14ac:dyDescent="0.2">
      <c r="U137" s="63"/>
      <c r="V137" s="63"/>
    </row>
    <row r="138" spans="21:22" s="20" customFormat="1" ht="15" x14ac:dyDescent="0.2">
      <c r="U138" s="63"/>
      <c r="V138" s="63"/>
    </row>
    <row r="139" spans="21:22" s="20" customFormat="1" ht="15" x14ac:dyDescent="0.2">
      <c r="U139" s="63"/>
      <c r="V139" s="63"/>
    </row>
    <row r="140" spans="21:22" s="20" customFormat="1" ht="15" x14ac:dyDescent="0.2">
      <c r="U140" s="63"/>
      <c r="V140" s="63"/>
    </row>
    <row r="141" spans="21:22" s="20" customFormat="1" ht="15" x14ac:dyDescent="0.2">
      <c r="U141" s="63"/>
      <c r="V141" s="63"/>
    </row>
    <row r="142" spans="21:22" s="20" customFormat="1" ht="15" x14ac:dyDescent="0.2">
      <c r="U142" s="63"/>
      <c r="V142" s="63"/>
    </row>
    <row r="143" spans="21:22" s="20" customFormat="1" ht="15" x14ac:dyDescent="0.2">
      <c r="U143" s="63"/>
      <c r="V143" s="63"/>
    </row>
    <row r="144" spans="21:22" s="20" customFormat="1" ht="15" x14ac:dyDescent="0.2">
      <c r="U144" s="63"/>
      <c r="V144" s="63"/>
    </row>
    <row r="145" spans="21:22" s="20" customFormat="1" ht="15" x14ac:dyDescent="0.2">
      <c r="U145" s="63"/>
      <c r="V145" s="63"/>
    </row>
    <row r="146" spans="21:22" s="20" customFormat="1" ht="15" x14ac:dyDescent="0.2">
      <c r="U146" s="63"/>
      <c r="V146" s="63"/>
    </row>
    <row r="147" spans="21:22" s="20" customFormat="1" ht="15" x14ac:dyDescent="0.2">
      <c r="U147" s="63"/>
      <c r="V147" s="63"/>
    </row>
    <row r="148" spans="21:22" s="20" customFormat="1" ht="15" x14ac:dyDescent="0.2">
      <c r="U148" s="63"/>
      <c r="V148" s="63"/>
    </row>
    <row r="149" spans="21:22" s="20" customFormat="1" ht="15" x14ac:dyDescent="0.2">
      <c r="U149" s="63"/>
      <c r="V149" s="63"/>
    </row>
    <row r="150" spans="21:22" s="20" customFormat="1" ht="15" x14ac:dyDescent="0.2">
      <c r="U150" s="63"/>
      <c r="V150" s="63"/>
    </row>
    <row r="151" spans="21:22" s="20" customFormat="1" ht="15" x14ac:dyDescent="0.2">
      <c r="U151" s="63"/>
      <c r="V151" s="63"/>
    </row>
  </sheetData>
  <mergeCells count="25">
    <mergeCell ref="M15:X15"/>
    <mergeCell ref="M16:N17"/>
    <mergeCell ref="O16:P17"/>
    <mergeCell ref="A7:Z7"/>
    <mergeCell ref="B9:Y9"/>
    <mergeCell ref="C10:E10"/>
    <mergeCell ref="B11:Z11"/>
    <mergeCell ref="B13:Y13"/>
    <mergeCell ref="W14:Z14"/>
    <mergeCell ref="A24:B24"/>
    <mergeCell ref="Y15:Z17"/>
    <mergeCell ref="G16:H17"/>
    <mergeCell ref="I16:L16"/>
    <mergeCell ref="Q16:R17"/>
    <mergeCell ref="S16:X16"/>
    <mergeCell ref="I17:J17"/>
    <mergeCell ref="K17:L17"/>
    <mergeCell ref="S17:T17"/>
    <mergeCell ref="U17:V17"/>
    <mergeCell ref="W17:X17"/>
    <mergeCell ref="A15:A18"/>
    <mergeCell ref="B15:B18"/>
    <mergeCell ref="C15:L15"/>
    <mergeCell ref="C16:D17"/>
    <mergeCell ref="E16:F17"/>
  </mergeCells>
  <pageMargins left="0.25" right="0.25" top="0.75" bottom="0.75" header="0.3" footer="0.3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Z150"/>
  <sheetViews>
    <sheetView showGridLines="0" topLeftCell="A13" workbookViewId="0">
      <selection activeCell="P14" sqref="P14"/>
    </sheetView>
  </sheetViews>
  <sheetFormatPr defaultRowHeight="12" x14ac:dyDescent="0.2"/>
  <cols>
    <col min="1" max="1" width="3.5703125" style="10" customWidth="1"/>
    <col min="2" max="2" width="28.7109375" style="10" customWidth="1"/>
    <col min="3" max="12" width="5.140625" style="10" customWidth="1"/>
    <col min="13" max="20" width="5.28515625" style="10" customWidth="1"/>
    <col min="21" max="22" width="5.28515625" style="64" customWidth="1"/>
    <col min="23" max="26" width="5.28515625" style="10" customWidth="1"/>
    <col min="27" max="16384" width="9.140625" style="10"/>
  </cols>
  <sheetData>
    <row r="7" spans="1:52" customFormat="1" ht="15" x14ac:dyDescent="0.25">
      <c r="A7" s="230" t="s">
        <v>36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</row>
    <row r="8" spans="1:52" customFormat="1" ht="15" x14ac:dyDescent="0.25"/>
    <row r="9" spans="1:52" customFormat="1" ht="15" x14ac:dyDescent="0.25">
      <c r="B9" s="231" t="s">
        <v>193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16"/>
      <c r="AA9" s="16"/>
      <c r="AB9" s="16"/>
      <c r="AC9" s="16"/>
      <c r="AD9" s="16"/>
      <c r="AE9" s="16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customFormat="1" ht="15" x14ac:dyDescent="0.25">
      <c r="B10" t="s">
        <v>180</v>
      </c>
      <c r="C10" s="199"/>
      <c r="D10" s="199"/>
      <c r="E10" s="199"/>
      <c r="F10" s="93"/>
      <c r="W10" s="10"/>
      <c r="X10" s="10"/>
    </row>
    <row r="11" spans="1:52" customFormat="1" ht="15" x14ac:dyDescent="0.25">
      <c r="B11" s="231" t="s">
        <v>202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19"/>
      <c r="AB11" s="19"/>
      <c r="AC11" s="19"/>
      <c r="AD11" s="19"/>
      <c r="AE11" s="19"/>
    </row>
    <row r="12" spans="1:52" customFormat="1" ht="15" x14ac:dyDescent="0.25">
      <c r="W12" s="10"/>
      <c r="X12" s="10"/>
    </row>
    <row r="13" spans="1:52" customFormat="1" ht="15" x14ac:dyDescent="0.25">
      <c r="B13" s="231" t="s">
        <v>207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19"/>
      <c r="AA13" s="19"/>
      <c r="AB13" s="19"/>
      <c r="AC13" s="19"/>
      <c r="AD13" s="19"/>
    </row>
    <row r="14" spans="1:52" ht="14.25" customHeight="1" x14ac:dyDescent="0.2">
      <c r="W14" s="261" t="s">
        <v>191</v>
      </c>
      <c r="X14" s="261"/>
      <c r="Y14" s="261"/>
      <c r="Z14" s="261"/>
    </row>
    <row r="15" spans="1:52" ht="19.5" customHeight="1" x14ac:dyDescent="0.2">
      <c r="A15" s="232" t="s">
        <v>0</v>
      </c>
      <c r="B15" s="259" t="s">
        <v>54</v>
      </c>
      <c r="C15" s="220" t="s">
        <v>45</v>
      </c>
      <c r="D15" s="220"/>
      <c r="E15" s="220"/>
      <c r="F15" s="220"/>
      <c r="G15" s="220"/>
      <c r="H15" s="220"/>
      <c r="I15" s="220"/>
      <c r="J15" s="220"/>
      <c r="K15" s="220"/>
      <c r="L15" s="220"/>
      <c r="M15" s="220" t="s">
        <v>53</v>
      </c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64" t="s">
        <v>64</v>
      </c>
      <c r="Z15" s="262"/>
    </row>
    <row r="16" spans="1:52" ht="17.25" customHeight="1" x14ac:dyDescent="0.2">
      <c r="A16" s="232"/>
      <c r="B16" s="259"/>
      <c r="C16" s="266" t="s">
        <v>165</v>
      </c>
      <c r="D16" s="267"/>
      <c r="E16" s="266" t="s">
        <v>55</v>
      </c>
      <c r="F16" s="267"/>
      <c r="G16" s="252" t="s">
        <v>25</v>
      </c>
      <c r="H16" s="252"/>
      <c r="I16" s="265" t="s">
        <v>195</v>
      </c>
      <c r="J16" s="265"/>
      <c r="K16" s="265"/>
      <c r="L16" s="265"/>
      <c r="M16" s="266" t="s">
        <v>165</v>
      </c>
      <c r="N16" s="267"/>
      <c r="O16" s="266" t="s">
        <v>170</v>
      </c>
      <c r="P16" s="267"/>
      <c r="Q16" s="265" t="s">
        <v>25</v>
      </c>
      <c r="R16" s="265"/>
      <c r="S16" s="265" t="s">
        <v>190</v>
      </c>
      <c r="T16" s="265"/>
      <c r="U16" s="265"/>
      <c r="V16" s="265"/>
      <c r="W16" s="265"/>
      <c r="X16" s="265"/>
      <c r="Y16" s="262"/>
      <c r="Z16" s="262"/>
    </row>
    <row r="17" spans="1:26" ht="90" customHeight="1" x14ac:dyDescent="0.2">
      <c r="A17" s="232"/>
      <c r="B17" s="259"/>
      <c r="C17" s="248"/>
      <c r="D17" s="249"/>
      <c r="E17" s="248"/>
      <c r="F17" s="249"/>
      <c r="G17" s="250"/>
      <c r="H17" s="250"/>
      <c r="I17" s="250" t="s">
        <v>166</v>
      </c>
      <c r="J17" s="250"/>
      <c r="K17" s="250" t="s">
        <v>111</v>
      </c>
      <c r="L17" s="250"/>
      <c r="M17" s="248"/>
      <c r="N17" s="249"/>
      <c r="O17" s="248"/>
      <c r="P17" s="249"/>
      <c r="Q17" s="220"/>
      <c r="R17" s="220"/>
      <c r="S17" s="250" t="s">
        <v>167</v>
      </c>
      <c r="T17" s="250"/>
      <c r="U17" s="250" t="s">
        <v>168</v>
      </c>
      <c r="V17" s="250"/>
      <c r="W17" s="268" t="s">
        <v>169</v>
      </c>
      <c r="X17" s="269"/>
      <c r="Y17" s="262"/>
      <c r="Z17" s="262"/>
    </row>
    <row r="18" spans="1:26" ht="21" customHeight="1" x14ac:dyDescent="0.2">
      <c r="A18" s="232"/>
      <c r="B18" s="232"/>
      <c r="C18" s="87" t="s">
        <v>31</v>
      </c>
      <c r="D18" s="87" t="s">
        <v>32</v>
      </c>
      <c r="E18" s="87" t="s">
        <v>31</v>
      </c>
      <c r="F18" s="87" t="s">
        <v>32</v>
      </c>
      <c r="G18" s="87" t="s">
        <v>31</v>
      </c>
      <c r="H18" s="87" t="s">
        <v>32</v>
      </c>
      <c r="I18" s="87" t="s">
        <v>31</v>
      </c>
      <c r="J18" s="87" t="s">
        <v>32</v>
      </c>
      <c r="K18" s="87" t="s">
        <v>31</v>
      </c>
      <c r="L18" s="87" t="s">
        <v>32</v>
      </c>
      <c r="M18" s="87" t="s">
        <v>31</v>
      </c>
      <c r="N18" s="87" t="s">
        <v>32</v>
      </c>
      <c r="O18" s="87" t="s">
        <v>31</v>
      </c>
      <c r="P18" s="87" t="s">
        <v>32</v>
      </c>
      <c r="Q18" s="87" t="s">
        <v>31</v>
      </c>
      <c r="R18" s="87" t="s">
        <v>32</v>
      </c>
      <c r="S18" s="87" t="s">
        <v>31</v>
      </c>
      <c r="T18" s="87" t="s">
        <v>32</v>
      </c>
      <c r="U18" s="87" t="s">
        <v>31</v>
      </c>
      <c r="V18" s="87" t="s">
        <v>32</v>
      </c>
      <c r="W18" s="87" t="s">
        <v>31</v>
      </c>
      <c r="X18" s="87" t="s">
        <v>32</v>
      </c>
      <c r="Y18" s="95" t="s">
        <v>32</v>
      </c>
      <c r="Z18" s="95" t="s">
        <v>31</v>
      </c>
    </row>
    <row r="19" spans="1:26" ht="12.75" x14ac:dyDescent="0.2">
      <c r="A19" s="91" t="s">
        <v>34</v>
      </c>
      <c r="B19" s="91" t="s">
        <v>35</v>
      </c>
      <c r="C19" s="91">
        <v>1</v>
      </c>
      <c r="D19" s="91">
        <v>2</v>
      </c>
      <c r="E19" s="91">
        <v>3</v>
      </c>
      <c r="F19" s="91">
        <v>4</v>
      </c>
      <c r="G19" s="91">
        <v>5</v>
      </c>
      <c r="H19" s="91">
        <v>6</v>
      </c>
      <c r="I19" s="91">
        <v>7</v>
      </c>
      <c r="J19" s="91">
        <v>8</v>
      </c>
      <c r="K19" s="91">
        <v>9</v>
      </c>
      <c r="L19" s="91">
        <v>10</v>
      </c>
      <c r="M19" s="91">
        <v>11</v>
      </c>
      <c r="N19" s="91">
        <v>12</v>
      </c>
      <c r="O19" s="91">
        <v>13</v>
      </c>
      <c r="P19" s="91">
        <v>14</v>
      </c>
      <c r="Q19" s="91">
        <v>15</v>
      </c>
      <c r="R19" s="91">
        <v>16</v>
      </c>
      <c r="S19" s="91">
        <v>17</v>
      </c>
      <c r="T19" s="91">
        <v>18</v>
      </c>
      <c r="U19" s="91">
        <v>19</v>
      </c>
      <c r="V19" s="91">
        <v>20</v>
      </c>
      <c r="W19" s="91">
        <v>21</v>
      </c>
      <c r="X19" s="91">
        <v>22</v>
      </c>
      <c r="Y19" s="91">
        <v>24</v>
      </c>
      <c r="Z19" s="91">
        <v>25</v>
      </c>
    </row>
    <row r="20" spans="1:26" ht="12.75" x14ac:dyDescent="0.2">
      <c r="A20" s="90">
        <v>1</v>
      </c>
      <c r="B20" s="2" t="s">
        <v>92</v>
      </c>
      <c r="C20" s="97">
        <v>0</v>
      </c>
      <c r="D20" s="97">
        <v>0</v>
      </c>
      <c r="E20" s="97">
        <v>0</v>
      </c>
      <c r="F20" s="97">
        <v>0</v>
      </c>
      <c r="G20" s="97">
        <f>SUM(C20+E20)</f>
        <v>0</v>
      </c>
      <c r="H20" s="97">
        <f>SUM(D20+F20)</f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f>SUM(M20+O20)</f>
        <v>0</v>
      </c>
      <c r="R20" s="97">
        <f>SUM(N20+P20)</f>
        <v>0</v>
      </c>
      <c r="S20" s="97">
        <v>0</v>
      </c>
      <c r="T20" s="97">
        <v>0</v>
      </c>
      <c r="U20" s="155">
        <v>0</v>
      </c>
      <c r="V20" s="155">
        <v>0</v>
      </c>
      <c r="W20" s="97">
        <v>0</v>
      </c>
      <c r="X20" s="97">
        <v>0</v>
      </c>
      <c r="Y20" s="45">
        <f>SUM(U20)</f>
        <v>0</v>
      </c>
      <c r="Z20" s="45">
        <f>SUM(V20)</f>
        <v>0</v>
      </c>
    </row>
    <row r="21" spans="1:26" ht="12.75" x14ac:dyDescent="0.2">
      <c r="A21" s="90">
        <v>2</v>
      </c>
      <c r="B21" s="2" t="s">
        <v>87</v>
      </c>
      <c r="C21" s="155">
        <v>0</v>
      </c>
      <c r="D21" s="155">
        <v>0</v>
      </c>
      <c r="E21" s="155">
        <v>0</v>
      </c>
      <c r="F21" s="155">
        <v>0</v>
      </c>
      <c r="G21" s="164">
        <f t="shared" ref="G21:G23" si="0">SUM(C21+E21)</f>
        <v>0</v>
      </c>
      <c r="H21" s="164">
        <f t="shared" ref="H21:H23" si="1">SUM(D21+F21)</f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64">
        <f t="shared" ref="Q21:Q23" si="2">SUM(M21+O21)</f>
        <v>0</v>
      </c>
      <c r="R21" s="164">
        <f t="shared" ref="R21:R23" si="3">SUM(N21+P21)</f>
        <v>0</v>
      </c>
      <c r="S21" s="155">
        <v>0</v>
      </c>
      <c r="T21" s="155">
        <v>0</v>
      </c>
      <c r="U21" s="155">
        <v>0</v>
      </c>
      <c r="V21" s="155">
        <v>0</v>
      </c>
      <c r="W21" s="155">
        <v>0</v>
      </c>
      <c r="X21" s="155">
        <v>0</v>
      </c>
      <c r="Y21" s="45">
        <f t="shared" ref="Y21:Y23" si="4">SUM(U21)</f>
        <v>0</v>
      </c>
      <c r="Z21" s="45">
        <f t="shared" ref="Z21:Z23" si="5">SUM(V21)</f>
        <v>0</v>
      </c>
    </row>
    <row r="22" spans="1:26" ht="12.75" x14ac:dyDescent="0.2">
      <c r="A22" s="90">
        <v>3</v>
      </c>
      <c r="B22" s="2" t="s">
        <v>88</v>
      </c>
      <c r="C22" s="155">
        <v>0</v>
      </c>
      <c r="D22" s="155">
        <v>0</v>
      </c>
      <c r="E22" s="155">
        <v>0</v>
      </c>
      <c r="F22" s="155">
        <v>0</v>
      </c>
      <c r="G22" s="164">
        <f t="shared" si="0"/>
        <v>0</v>
      </c>
      <c r="H22" s="164">
        <f t="shared" si="1"/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64">
        <f t="shared" si="2"/>
        <v>0</v>
      </c>
      <c r="R22" s="164">
        <f t="shared" si="3"/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45">
        <f t="shared" si="4"/>
        <v>0</v>
      </c>
      <c r="Z22" s="45">
        <f t="shared" si="5"/>
        <v>0</v>
      </c>
    </row>
    <row r="23" spans="1:26" ht="12.75" x14ac:dyDescent="0.2">
      <c r="A23" s="90">
        <v>4</v>
      </c>
      <c r="B23" s="2" t="s">
        <v>89</v>
      </c>
      <c r="C23" s="155">
        <v>0</v>
      </c>
      <c r="D23" s="155">
        <v>0</v>
      </c>
      <c r="E23" s="155">
        <v>0</v>
      </c>
      <c r="F23" s="155">
        <v>0</v>
      </c>
      <c r="G23" s="164">
        <f t="shared" si="0"/>
        <v>0</v>
      </c>
      <c r="H23" s="164">
        <f t="shared" si="1"/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64">
        <f t="shared" si="2"/>
        <v>0</v>
      </c>
      <c r="R23" s="164">
        <f t="shared" si="3"/>
        <v>0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45">
        <f t="shared" si="4"/>
        <v>0</v>
      </c>
      <c r="Z23" s="45">
        <f t="shared" si="5"/>
        <v>0</v>
      </c>
    </row>
    <row r="24" spans="1:26" ht="12.75" x14ac:dyDescent="0.2">
      <c r="A24" s="257" t="s">
        <v>3</v>
      </c>
      <c r="B24" s="257"/>
      <c r="C24" s="143">
        <f>SUM(C20:C23)</f>
        <v>0</v>
      </c>
      <c r="D24" s="143">
        <f t="shared" ref="D24:Z24" si="6">SUM(D20:D23)</f>
        <v>0</v>
      </c>
      <c r="E24" s="143">
        <f t="shared" si="6"/>
        <v>0</v>
      </c>
      <c r="F24" s="143">
        <f t="shared" si="6"/>
        <v>0</v>
      </c>
      <c r="G24" s="143">
        <f t="shared" si="6"/>
        <v>0</v>
      </c>
      <c r="H24" s="143">
        <f t="shared" si="6"/>
        <v>0</v>
      </c>
      <c r="I24" s="143">
        <f t="shared" si="6"/>
        <v>0</v>
      </c>
      <c r="J24" s="143">
        <f t="shared" si="6"/>
        <v>0</v>
      </c>
      <c r="K24" s="143">
        <f t="shared" si="6"/>
        <v>0</v>
      </c>
      <c r="L24" s="143">
        <f t="shared" si="6"/>
        <v>0</v>
      </c>
      <c r="M24" s="143">
        <f t="shared" si="6"/>
        <v>0</v>
      </c>
      <c r="N24" s="143">
        <f t="shared" si="6"/>
        <v>0</v>
      </c>
      <c r="O24" s="143">
        <f t="shared" si="6"/>
        <v>0</v>
      </c>
      <c r="P24" s="143">
        <f t="shared" si="6"/>
        <v>0</v>
      </c>
      <c r="Q24" s="143">
        <f t="shared" si="6"/>
        <v>0</v>
      </c>
      <c r="R24" s="143">
        <f t="shared" si="6"/>
        <v>0</v>
      </c>
      <c r="S24" s="143">
        <f t="shared" si="6"/>
        <v>0</v>
      </c>
      <c r="T24" s="143">
        <f t="shared" si="6"/>
        <v>0</v>
      </c>
      <c r="U24" s="143">
        <f t="shared" si="6"/>
        <v>0</v>
      </c>
      <c r="V24" s="143">
        <f t="shared" si="6"/>
        <v>0</v>
      </c>
      <c r="W24" s="143">
        <f t="shared" si="6"/>
        <v>0</v>
      </c>
      <c r="X24" s="143">
        <f t="shared" si="6"/>
        <v>0</v>
      </c>
      <c r="Y24" s="143">
        <f t="shared" si="6"/>
        <v>0</v>
      </c>
      <c r="Z24" s="143">
        <f t="shared" si="6"/>
        <v>0</v>
      </c>
    </row>
    <row r="63" spans="21:22" s="20" customFormat="1" ht="15" x14ac:dyDescent="0.2">
      <c r="U63" s="63"/>
      <c r="V63" s="63"/>
    </row>
    <row r="64" spans="21:22" s="20" customFormat="1" ht="15" x14ac:dyDescent="0.2">
      <c r="U64" s="63"/>
      <c r="V64" s="63"/>
    </row>
    <row r="65" spans="21:22" s="20" customFormat="1" ht="15" x14ac:dyDescent="0.2">
      <c r="U65" s="63"/>
      <c r="V65" s="63"/>
    </row>
    <row r="66" spans="21:22" s="20" customFormat="1" ht="15" x14ac:dyDescent="0.2">
      <c r="U66" s="63"/>
      <c r="V66" s="63"/>
    </row>
    <row r="67" spans="21:22" s="20" customFormat="1" ht="15" x14ac:dyDescent="0.2">
      <c r="U67" s="63"/>
      <c r="V67" s="63"/>
    </row>
    <row r="68" spans="21:22" s="20" customFormat="1" ht="15" x14ac:dyDescent="0.2">
      <c r="U68" s="63"/>
      <c r="V68" s="63"/>
    </row>
    <row r="69" spans="21:22" s="20" customFormat="1" ht="15" x14ac:dyDescent="0.2">
      <c r="U69" s="63"/>
      <c r="V69" s="63"/>
    </row>
    <row r="70" spans="21:22" s="20" customFormat="1" ht="15" x14ac:dyDescent="0.2">
      <c r="U70" s="63"/>
      <c r="V70" s="63"/>
    </row>
    <row r="71" spans="21:22" s="20" customFormat="1" ht="15" x14ac:dyDescent="0.2">
      <c r="U71" s="63"/>
      <c r="V71" s="63"/>
    </row>
    <row r="72" spans="21:22" s="20" customFormat="1" ht="15" x14ac:dyDescent="0.2">
      <c r="U72" s="63"/>
      <c r="V72" s="63"/>
    </row>
    <row r="73" spans="21:22" s="20" customFormat="1" ht="15" x14ac:dyDescent="0.2">
      <c r="U73" s="63"/>
      <c r="V73" s="63"/>
    </row>
    <row r="74" spans="21:22" s="20" customFormat="1" ht="15" x14ac:dyDescent="0.2">
      <c r="U74" s="63"/>
      <c r="V74" s="63"/>
    </row>
    <row r="75" spans="21:22" s="20" customFormat="1" ht="15" x14ac:dyDescent="0.2">
      <c r="U75" s="63"/>
      <c r="V75" s="63"/>
    </row>
    <row r="76" spans="21:22" s="20" customFormat="1" ht="15" x14ac:dyDescent="0.2">
      <c r="U76" s="63"/>
      <c r="V76" s="63"/>
    </row>
    <row r="77" spans="21:22" s="20" customFormat="1" ht="15" x14ac:dyDescent="0.2">
      <c r="U77" s="63"/>
      <c r="V77" s="63"/>
    </row>
    <row r="78" spans="21:22" s="20" customFormat="1" ht="15" x14ac:dyDescent="0.2">
      <c r="U78" s="63"/>
      <c r="V78" s="63"/>
    </row>
    <row r="79" spans="21:22" s="20" customFormat="1" ht="15" x14ac:dyDescent="0.2">
      <c r="U79" s="63"/>
      <c r="V79" s="63"/>
    </row>
    <row r="80" spans="21:22" s="20" customFormat="1" ht="15" x14ac:dyDescent="0.2">
      <c r="U80" s="63"/>
      <c r="V80" s="63"/>
    </row>
    <row r="81" spans="21:22" s="20" customFormat="1" ht="15" x14ac:dyDescent="0.2">
      <c r="U81" s="63"/>
      <c r="V81" s="63"/>
    </row>
    <row r="82" spans="21:22" s="20" customFormat="1" ht="15" x14ac:dyDescent="0.2">
      <c r="U82" s="63"/>
      <c r="V82" s="63"/>
    </row>
    <row r="83" spans="21:22" s="20" customFormat="1" ht="15" x14ac:dyDescent="0.2">
      <c r="U83" s="63"/>
      <c r="V83" s="63"/>
    </row>
    <row r="84" spans="21:22" s="20" customFormat="1" ht="15" x14ac:dyDescent="0.2">
      <c r="U84" s="63"/>
      <c r="V84" s="63"/>
    </row>
    <row r="85" spans="21:22" s="20" customFormat="1" ht="15" x14ac:dyDescent="0.2">
      <c r="U85" s="63"/>
      <c r="V85" s="63"/>
    </row>
    <row r="86" spans="21:22" s="20" customFormat="1" ht="15" x14ac:dyDescent="0.2">
      <c r="U86" s="63"/>
      <c r="V86" s="63"/>
    </row>
    <row r="87" spans="21:22" s="20" customFormat="1" ht="15" x14ac:dyDescent="0.2">
      <c r="U87" s="63"/>
      <c r="V87" s="63"/>
    </row>
    <row r="88" spans="21:22" s="20" customFormat="1" ht="15" x14ac:dyDescent="0.2">
      <c r="U88" s="63"/>
      <c r="V88" s="63"/>
    </row>
    <row r="89" spans="21:22" s="20" customFormat="1" ht="15" x14ac:dyDescent="0.2">
      <c r="U89" s="63"/>
      <c r="V89" s="63"/>
    </row>
    <row r="90" spans="21:22" s="20" customFormat="1" ht="15" x14ac:dyDescent="0.2">
      <c r="U90" s="63"/>
      <c r="V90" s="63"/>
    </row>
    <row r="91" spans="21:22" s="20" customFormat="1" ht="15" x14ac:dyDescent="0.2">
      <c r="U91" s="63"/>
      <c r="V91" s="63"/>
    </row>
    <row r="92" spans="21:22" s="20" customFormat="1" ht="15" x14ac:dyDescent="0.2">
      <c r="U92" s="63"/>
      <c r="V92" s="63"/>
    </row>
    <row r="93" spans="21:22" s="20" customFormat="1" ht="15" x14ac:dyDescent="0.2">
      <c r="U93" s="63"/>
      <c r="V93" s="63"/>
    </row>
    <row r="94" spans="21:22" s="20" customFormat="1" ht="15" x14ac:dyDescent="0.2">
      <c r="U94" s="63"/>
      <c r="V94" s="63"/>
    </row>
    <row r="95" spans="21:22" s="20" customFormat="1" ht="15" x14ac:dyDescent="0.2">
      <c r="U95" s="63"/>
      <c r="V95" s="63"/>
    </row>
    <row r="96" spans="21:22" s="20" customFormat="1" ht="15" x14ac:dyDescent="0.2">
      <c r="U96" s="63"/>
      <c r="V96" s="63"/>
    </row>
    <row r="97" spans="21:22" s="20" customFormat="1" ht="15" x14ac:dyDescent="0.2">
      <c r="U97" s="63"/>
      <c r="V97" s="63"/>
    </row>
    <row r="98" spans="21:22" s="20" customFormat="1" ht="15" x14ac:dyDescent="0.2">
      <c r="U98" s="63"/>
      <c r="V98" s="63"/>
    </row>
    <row r="99" spans="21:22" s="20" customFormat="1" ht="15" x14ac:dyDescent="0.2">
      <c r="U99" s="63"/>
      <c r="V99" s="63"/>
    </row>
    <row r="100" spans="21:22" s="20" customFormat="1" ht="15" x14ac:dyDescent="0.2">
      <c r="U100" s="63"/>
      <c r="V100" s="63"/>
    </row>
    <row r="101" spans="21:22" s="20" customFormat="1" ht="15" x14ac:dyDescent="0.2">
      <c r="U101" s="63"/>
      <c r="V101" s="63"/>
    </row>
    <row r="102" spans="21:22" s="20" customFormat="1" ht="15" x14ac:dyDescent="0.2">
      <c r="U102" s="63"/>
      <c r="V102" s="63"/>
    </row>
    <row r="103" spans="21:22" s="20" customFormat="1" ht="15" x14ac:dyDescent="0.2">
      <c r="U103" s="63"/>
      <c r="V103" s="63"/>
    </row>
    <row r="104" spans="21:22" s="20" customFormat="1" ht="15" x14ac:dyDescent="0.2">
      <c r="U104" s="63"/>
      <c r="V104" s="63"/>
    </row>
    <row r="105" spans="21:22" s="20" customFormat="1" ht="15" x14ac:dyDescent="0.2">
      <c r="U105" s="63"/>
      <c r="V105" s="63"/>
    </row>
    <row r="106" spans="21:22" s="20" customFormat="1" ht="15" x14ac:dyDescent="0.2">
      <c r="U106" s="63"/>
      <c r="V106" s="63"/>
    </row>
    <row r="107" spans="21:22" s="20" customFormat="1" ht="15" x14ac:dyDescent="0.2">
      <c r="U107" s="63"/>
      <c r="V107" s="63"/>
    </row>
    <row r="108" spans="21:22" s="20" customFormat="1" ht="15" x14ac:dyDescent="0.2">
      <c r="U108" s="63"/>
      <c r="V108" s="63"/>
    </row>
    <row r="109" spans="21:22" s="20" customFormat="1" ht="15" x14ac:dyDescent="0.2">
      <c r="U109" s="63"/>
      <c r="V109" s="63"/>
    </row>
    <row r="110" spans="21:22" s="20" customFormat="1" ht="15" x14ac:dyDescent="0.2">
      <c r="U110" s="63"/>
      <c r="V110" s="63"/>
    </row>
    <row r="111" spans="21:22" s="20" customFormat="1" ht="15" x14ac:dyDescent="0.2">
      <c r="U111" s="63"/>
      <c r="V111" s="63"/>
    </row>
    <row r="112" spans="21:22" s="20" customFormat="1" ht="15" x14ac:dyDescent="0.2">
      <c r="U112" s="63"/>
      <c r="V112" s="63"/>
    </row>
    <row r="113" spans="21:22" s="20" customFormat="1" ht="15" x14ac:dyDescent="0.2">
      <c r="U113" s="63"/>
      <c r="V113" s="63"/>
    </row>
    <row r="114" spans="21:22" s="20" customFormat="1" ht="15" x14ac:dyDescent="0.2">
      <c r="U114" s="63"/>
      <c r="V114" s="63"/>
    </row>
    <row r="115" spans="21:22" s="20" customFormat="1" ht="15" x14ac:dyDescent="0.2">
      <c r="U115" s="63"/>
      <c r="V115" s="63"/>
    </row>
    <row r="116" spans="21:22" s="20" customFormat="1" ht="15" x14ac:dyDescent="0.2">
      <c r="U116" s="63"/>
      <c r="V116" s="63"/>
    </row>
    <row r="117" spans="21:22" s="20" customFormat="1" ht="15" x14ac:dyDescent="0.2">
      <c r="U117" s="63"/>
      <c r="V117" s="63"/>
    </row>
    <row r="118" spans="21:22" s="20" customFormat="1" ht="15" x14ac:dyDescent="0.2">
      <c r="U118" s="63"/>
      <c r="V118" s="63"/>
    </row>
    <row r="119" spans="21:22" s="20" customFormat="1" ht="15" x14ac:dyDescent="0.2">
      <c r="U119" s="63"/>
      <c r="V119" s="63"/>
    </row>
    <row r="120" spans="21:22" s="20" customFormat="1" ht="15" x14ac:dyDescent="0.2">
      <c r="U120" s="63"/>
      <c r="V120" s="63"/>
    </row>
    <row r="121" spans="21:22" s="20" customFormat="1" ht="15" x14ac:dyDescent="0.2">
      <c r="U121" s="63"/>
      <c r="V121" s="63"/>
    </row>
    <row r="122" spans="21:22" s="20" customFormat="1" ht="15" x14ac:dyDescent="0.2">
      <c r="U122" s="63"/>
      <c r="V122" s="63"/>
    </row>
    <row r="123" spans="21:22" s="20" customFormat="1" ht="15" x14ac:dyDescent="0.2">
      <c r="U123" s="63"/>
      <c r="V123" s="63"/>
    </row>
    <row r="124" spans="21:22" s="20" customFormat="1" ht="15" x14ac:dyDescent="0.2">
      <c r="U124" s="63"/>
      <c r="V124" s="63"/>
    </row>
    <row r="125" spans="21:22" s="20" customFormat="1" ht="15" x14ac:dyDescent="0.2">
      <c r="U125" s="63"/>
      <c r="V125" s="63"/>
    </row>
    <row r="126" spans="21:22" s="20" customFormat="1" ht="15" x14ac:dyDescent="0.2">
      <c r="U126" s="63"/>
      <c r="V126" s="63"/>
    </row>
    <row r="127" spans="21:22" s="20" customFormat="1" ht="15" x14ac:dyDescent="0.2">
      <c r="U127" s="63"/>
      <c r="V127" s="63"/>
    </row>
    <row r="128" spans="21:22" s="20" customFormat="1" ht="15" x14ac:dyDescent="0.2">
      <c r="U128" s="63"/>
      <c r="V128" s="63"/>
    </row>
    <row r="129" spans="21:22" s="20" customFormat="1" ht="15" x14ac:dyDescent="0.2">
      <c r="U129" s="63"/>
      <c r="V129" s="63"/>
    </row>
    <row r="130" spans="21:22" s="20" customFormat="1" ht="15" x14ac:dyDescent="0.2">
      <c r="U130" s="63"/>
      <c r="V130" s="63"/>
    </row>
    <row r="131" spans="21:22" s="20" customFormat="1" ht="15" x14ac:dyDescent="0.2">
      <c r="U131" s="63"/>
      <c r="V131" s="63"/>
    </row>
    <row r="132" spans="21:22" s="20" customFormat="1" ht="15" x14ac:dyDescent="0.2">
      <c r="U132" s="63"/>
      <c r="V132" s="63"/>
    </row>
    <row r="133" spans="21:22" s="20" customFormat="1" ht="15" x14ac:dyDescent="0.2">
      <c r="U133" s="63"/>
      <c r="V133" s="63"/>
    </row>
    <row r="134" spans="21:22" s="20" customFormat="1" ht="15" x14ac:dyDescent="0.2">
      <c r="U134" s="63"/>
      <c r="V134" s="63"/>
    </row>
    <row r="135" spans="21:22" s="20" customFormat="1" ht="15" x14ac:dyDescent="0.2">
      <c r="U135" s="63"/>
      <c r="V135" s="63"/>
    </row>
    <row r="136" spans="21:22" s="20" customFormat="1" ht="15" x14ac:dyDescent="0.2">
      <c r="U136" s="63"/>
      <c r="V136" s="63"/>
    </row>
    <row r="137" spans="21:22" s="20" customFormat="1" ht="15" x14ac:dyDescent="0.2">
      <c r="U137" s="63"/>
      <c r="V137" s="63"/>
    </row>
    <row r="138" spans="21:22" s="20" customFormat="1" ht="15" x14ac:dyDescent="0.2">
      <c r="U138" s="63"/>
      <c r="V138" s="63"/>
    </row>
    <row r="139" spans="21:22" s="20" customFormat="1" ht="15" x14ac:dyDescent="0.2">
      <c r="U139" s="63"/>
      <c r="V139" s="63"/>
    </row>
    <row r="140" spans="21:22" s="20" customFormat="1" ht="15" x14ac:dyDescent="0.2">
      <c r="U140" s="63"/>
      <c r="V140" s="63"/>
    </row>
    <row r="141" spans="21:22" s="20" customFormat="1" ht="15" x14ac:dyDescent="0.2">
      <c r="U141" s="63"/>
      <c r="V141" s="63"/>
    </row>
    <row r="142" spans="21:22" s="20" customFormat="1" ht="15" x14ac:dyDescent="0.2">
      <c r="U142" s="63"/>
      <c r="V142" s="63"/>
    </row>
    <row r="143" spans="21:22" s="20" customFormat="1" ht="15" x14ac:dyDescent="0.2">
      <c r="U143" s="63"/>
      <c r="V143" s="63"/>
    </row>
    <row r="144" spans="21:22" s="20" customFormat="1" ht="15" x14ac:dyDescent="0.2">
      <c r="U144" s="63"/>
      <c r="V144" s="63"/>
    </row>
    <row r="145" spans="21:22" s="20" customFormat="1" ht="15" x14ac:dyDescent="0.2">
      <c r="U145" s="63"/>
      <c r="V145" s="63"/>
    </row>
    <row r="146" spans="21:22" s="20" customFormat="1" ht="15" x14ac:dyDescent="0.2">
      <c r="U146" s="63"/>
      <c r="V146" s="63"/>
    </row>
    <row r="147" spans="21:22" s="20" customFormat="1" ht="15" x14ac:dyDescent="0.2">
      <c r="U147" s="63"/>
      <c r="V147" s="63"/>
    </row>
    <row r="148" spans="21:22" s="20" customFormat="1" ht="15" x14ac:dyDescent="0.2">
      <c r="U148" s="63"/>
      <c r="V148" s="63"/>
    </row>
    <row r="149" spans="21:22" s="20" customFormat="1" ht="15" x14ac:dyDescent="0.2">
      <c r="U149" s="63"/>
      <c r="V149" s="63"/>
    </row>
    <row r="150" spans="21:22" s="20" customFormat="1" ht="15" x14ac:dyDescent="0.2">
      <c r="U150" s="63"/>
      <c r="V150" s="63"/>
    </row>
  </sheetData>
  <mergeCells count="25">
    <mergeCell ref="S17:T17"/>
    <mergeCell ref="U17:V17"/>
    <mergeCell ref="A7:Z7"/>
    <mergeCell ref="B9:Y9"/>
    <mergeCell ref="C10:E10"/>
    <mergeCell ref="B11:Z11"/>
    <mergeCell ref="B13:Y13"/>
    <mergeCell ref="W14:Z14"/>
    <mergeCell ref="W17:X17"/>
    <mergeCell ref="A24:B24"/>
    <mergeCell ref="A15:A18"/>
    <mergeCell ref="B15:B18"/>
    <mergeCell ref="Y15:Z17"/>
    <mergeCell ref="G16:H17"/>
    <mergeCell ref="I16:L16"/>
    <mergeCell ref="Q16:R17"/>
    <mergeCell ref="S16:X16"/>
    <mergeCell ref="I17:J17"/>
    <mergeCell ref="K17:L17"/>
    <mergeCell ref="C15:L15"/>
    <mergeCell ref="C16:D17"/>
    <mergeCell ref="E16:F17"/>
    <mergeCell ref="M15:X15"/>
    <mergeCell ref="M16:N17"/>
    <mergeCell ref="O16:P17"/>
  </mergeCells>
  <pageMargins left="0.7" right="0.7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ТАБ-СМ-1А</vt:lpstr>
      <vt:lpstr>ТАБ-СМ-1Б</vt:lpstr>
      <vt:lpstr>ТАБ-СМ-1В</vt:lpstr>
      <vt:lpstr>ТАБ-СМ-2А</vt:lpstr>
      <vt:lpstr>ТАБ-СМ-2Б</vt:lpstr>
      <vt:lpstr>ТАБ-СМ-2В</vt:lpstr>
      <vt:lpstr>ТАБ-СМ-3А</vt:lpstr>
      <vt:lpstr>ТАБ-СМ-3Б</vt:lpstr>
      <vt:lpstr>ТАБ-СМ-3В</vt:lpstr>
      <vt:lpstr>ТАБ-СМ-4А</vt:lpstr>
      <vt:lpstr>ТАБ-СМ-4Б</vt:lpstr>
      <vt:lpstr>ТАБ-СМ-4В</vt:lpstr>
      <vt:lpstr>ТАБ-СМ-5</vt:lpstr>
      <vt:lpstr>ТАБ-СМ-6</vt:lpstr>
      <vt:lpstr>ТАБ-СМ-7</vt:lpstr>
      <vt:lpstr>ТАБ-СМ-8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2020-12-22T04:22:08Z</cp:lastPrinted>
  <dcterms:created xsi:type="dcterms:W3CDTF">2018-05-11T06:15:21Z</dcterms:created>
  <dcterms:modified xsi:type="dcterms:W3CDTF">2020-12-22T04:22:26Z</dcterms:modified>
</cp:coreProperties>
</file>